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000" windowHeight="7680" tabRatio="420" activeTab="1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>
    <definedName name="_xlnm.Print_Titles" localSheetId="4">'表5'!$1:$3</definedName>
    <definedName name="_xlnm.Print_Titles" localSheetId="5">'表6'!$1:$4</definedName>
  </definedNames>
  <calcPr fullCalcOnLoad="1"/>
</workbook>
</file>

<file path=xl/sharedStrings.xml><?xml version="1.0" encoding="utf-8"?>
<sst xmlns="http://schemas.openxmlformats.org/spreadsheetml/2006/main" count="459" uniqueCount="284">
  <si>
    <t>收 入</t>
  </si>
  <si>
    <t>支 出</t>
  </si>
  <si>
    <t>项 目</t>
  </si>
  <si>
    <t>一、基本支出</t>
  </si>
  <si>
    <t>二、项目支出</t>
  </si>
  <si>
    <t>三、其他资金</t>
  </si>
  <si>
    <t>四、上级补助收入</t>
  </si>
  <si>
    <t>五、上缴上级支出</t>
  </si>
  <si>
    <t>六、结转下年</t>
  </si>
  <si>
    <t>收入总计</t>
  </si>
  <si>
    <t>支出总计</t>
  </si>
  <si>
    <t>一、财政拨款</t>
  </si>
  <si>
    <t>二、财政专户拨款</t>
  </si>
  <si>
    <t>六、用事业基金弥补收支总额</t>
  </si>
  <si>
    <t>单位：万元</t>
  </si>
  <si>
    <t>收支总体情况表</t>
  </si>
  <si>
    <t>表1</t>
  </si>
  <si>
    <t>本年收入合计</t>
  </si>
  <si>
    <t>本年支出合计</t>
  </si>
  <si>
    <t>本年支出合计</t>
  </si>
  <si>
    <t>五、附属单位上缴收入</t>
  </si>
  <si>
    <t>四、对附属单位补助支出</t>
  </si>
  <si>
    <t>收 入 总 计</t>
  </si>
  <si>
    <t>一、预算拨款</t>
  </si>
  <si>
    <t>表2</t>
  </si>
  <si>
    <t xml:space="preserve">    基金预算拨款</t>
  </si>
  <si>
    <t xml:space="preserve">    一般公共预算拨款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</si>
  <si>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</si>
  <si>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</si>
  <si>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</si>
  <si>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</si>
  <si>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支出总体情况表</t>
  </si>
  <si>
    <t>收入总体情况表</t>
  </si>
  <si>
    <t>支 出 总 计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</si>
  <si>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</si>
  <si>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</si>
  <si>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</si>
  <si>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</si>
  <si>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</si>
  <si>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</si>
  <si>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</si>
  <si>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</si>
  <si>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</si>
  <si>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信息化运维类项目</t>
  </si>
  <si>
    <t xml:space="preserve">    信息系统建设类项目</t>
  </si>
  <si>
    <t>三、事业单位经营支出</t>
  </si>
  <si>
    <t>四、对附属单位补助支出</t>
  </si>
  <si>
    <t>财政拨款总体情况表</t>
  </si>
  <si>
    <t>一、一般公共预算</t>
  </si>
  <si>
    <t>一、一般公共预算</t>
  </si>
  <si>
    <t>三、国有资本经营预算</t>
  </si>
  <si>
    <t>表4</t>
  </si>
  <si>
    <t>功能科目名称</t>
  </si>
  <si>
    <t>一般公共预算支出</t>
  </si>
  <si>
    <t>小计</t>
  </si>
  <si>
    <t>项目支出</t>
  </si>
  <si>
    <t>其中：基本支出</t>
  </si>
  <si>
    <t>其中：基本支出</t>
  </si>
  <si>
    <t>表5</t>
  </si>
  <si>
    <t>一般公共预算支出情况表（按功能分类科目）</t>
  </si>
  <si>
    <t>政府预算支出经济分类</t>
  </si>
  <si>
    <t>部门预算支出经济科目</t>
  </si>
  <si>
    <t>表6</t>
  </si>
  <si>
    <t>合计</t>
  </si>
  <si>
    <t>[501]机关工资福利支出</t>
  </si>
  <si>
    <t>[509]对个人和家庭的补助</t>
  </si>
  <si>
    <t>[301]工资福利支出</t>
  </si>
  <si>
    <t>[303]对个人和家庭的补助</t>
  </si>
  <si>
    <t>[310]资本性支出</t>
  </si>
  <si>
    <t xml:space="preserve">  [50101]工资奖金津补贴</t>
  </si>
  <si>
    <t xml:space="preserve">  [50101]工资奖金津补贴</t>
  </si>
  <si>
    <t xml:space="preserve">  [50103]住房公积金</t>
  </si>
  <si>
    <t xml:space="preserve">  [50199]其他工资福利支出</t>
  </si>
  <si>
    <t xml:space="preserve">  [50201]办公经费</t>
  </si>
  <si>
    <t xml:space="preserve">  [50203]培训费</t>
  </si>
  <si>
    <t xml:space="preserve">  [50205]委托业务费</t>
  </si>
  <si>
    <t xml:space="preserve">  [50206]公务接待费</t>
  </si>
  <si>
    <t xml:space="preserve">  [50208]公务用车运行维护费</t>
  </si>
  <si>
    <t xml:space="preserve">  [50209]维修（护）费</t>
  </si>
  <si>
    <t xml:space="preserve">  [50299]其他商品和服务支出</t>
  </si>
  <si>
    <t>[503]机关资本性支出（一）</t>
  </si>
  <si>
    <t>[505]对事业单位经常性补助</t>
  </si>
  <si>
    <t xml:space="preserve">  [50901]社会福利和救助</t>
  </si>
  <si>
    <t xml:space="preserve">  [50999]其他对个人和家庭的补助</t>
  </si>
  <si>
    <t xml:space="preserve">  [50905]离退休费</t>
  </si>
  <si>
    <t xml:space="preserve">  [50901]社会福利和救助</t>
  </si>
  <si>
    <t>[502]机关商品和服务支出</t>
  </si>
  <si>
    <t xml:space="preserve">  [30101]基本工资</t>
  </si>
  <si>
    <t xml:space="preserve">  [30102]津贴补贴</t>
  </si>
  <si>
    <t xml:space="preserve">  [30113]住房公积金</t>
  </si>
  <si>
    <t xml:space="preserve">  [30201]办公费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</si>
  <si>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</si>
  <si>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</si>
  <si>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</si>
  <si>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</si>
  <si>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[30239]其他交通费用</t>
  </si>
  <si>
    <t xml:space="preserve">  [30211]差旅费</t>
  </si>
  <si>
    <t xml:space="preserve">  [50202]会议费</t>
  </si>
  <si>
    <t xml:space="preserve">  [30215]会议费</t>
  </si>
  <si>
    <t xml:space="preserve">  [30216]培训费</t>
  </si>
  <si>
    <t xml:space="preserve">  [30226]劳务费</t>
  </si>
  <si>
    <t xml:space="preserve">  [30217]公务接待费</t>
  </si>
  <si>
    <t xml:space="preserve">  [30231]公务用车运行维护费</t>
  </si>
  <si>
    <t xml:space="preserve">  [30213]维修（护）费</t>
  </si>
  <si>
    <t xml:space="preserve">  [30299]其他商品和服务支出</t>
  </si>
  <si>
    <t xml:space="preserve">  [30309]奖励金</t>
  </si>
  <si>
    <t xml:space="preserve">  [30302]退休费</t>
  </si>
  <si>
    <t>[302]商品和服务支出</t>
  </si>
  <si>
    <t>总计</t>
  </si>
  <si>
    <t>其他资金</t>
  </si>
  <si>
    <t>合计</t>
  </si>
  <si>
    <t>一般公共预算</t>
  </si>
  <si>
    <t>国有资本经营预算</t>
  </si>
  <si>
    <t>财政拨款</t>
  </si>
  <si>
    <t>财政专户拨款</t>
  </si>
  <si>
    <t>绩效目标</t>
  </si>
  <si>
    <t>表10</t>
  </si>
  <si>
    <t>表11</t>
  </si>
  <si>
    <t>支出项目类别（资金使用单位）</t>
  </si>
  <si>
    <t>政府性基金预算</t>
  </si>
  <si>
    <t>表9</t>
  </si>
  <si>
    <t>政府性基金预算支出</t>
  </si>
  <si>
    <t>一般公共预算安排的行政经费及“三公”经费预算表</t>
  </si>
  <si>
    <t>表8</t>
  </si>
  <si>
    <t>行政经费</t>
  </si>
  <si>
    <t>“三公”经费</t>
  </si>
  <si>
    <t>其中：（一）因公出国（境）支出</t>
  </si>
  <si>
    <t>一般公共预算基本支出情况表（按支出经济分类科目）</t>
  </si>
  <si>
    <t>一般公共预算项目支出情况表（按支出经济分类科目）</t>
  </si>
  <si>
    <t>表7</t>
  </si>
  <si>
    <t xml:space="preserve">  [303]对个人和家庭的补助</t>
  </si>
  <si>
    <t xml:space="preserve">  [30399]其他对个人和家庭的补助</t>
  </si>
  <si>
    <t>注：财政拨款收支情况包括一般公共预算、政府性基金预算、国有资本经营预算拨款收支情况。</t>
  </si>
  <si>
    <t>合计</t>
  </si>
  <si>
    <t xml:space="preserve">    专项业务类项目</t>
  </si>
  <si>
    <t xml:space="preserve">                (三）公务接待费支出</t>
  </si>
  <si>
    <t>[208]社会保障和就业支出</t>
  </si>
  <si>
    <t xml:space="preserve">    教育收费</t>
  </si>
  <si>
    <t xml:space="preserve">    补助企事业类项目</t>
  </si>
  <si>
    <t xml:space="preserve">    因公出国（境）项目</t>
  </si>
  <si>
    <t>二、政府性基金预算</t>
  </si>
  <si>
    <t xml:space="preserve">                (二）公务用车购置及运行维护支出</t>
  </si>
  <si>
    <t xml:space="preserve">     1.公务用车购置</t>
  </si>
  <si>
    <t xml:space="preserve">     2.公务用车运行维护费</t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</si>
  <si>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</si>
  <si>
    <t>七、上年结转</t>
  </si>
  <si>
    <t xml:space="preserve">    工资和福利支出</t>
  </si>
  <si>
    <t xml:space="preserve">    商品和服务支出</t>
  </si>
  <si>
    <t>……</t>
  </si>
  <si>
    <t>注：如该部门无政府性基金安排的支出，则本表为空。</t>
  </si>
  <si>
    <t>四、上级补助收入</t>
  </si>
  <si>
    <t>七、上年结转</t>
  </si>
  <si>
    <t>四、上年结转</t>
  </si>
  <si>
    <t>六、结转下年</t>
  </si>
  <si>
    <t>四、结转下年</t>
  </si>
  <si>
    <t>[210]医疗卫生与计划生育支出</t>
  </si>
  <si>
    <t xml:space="preserve">    [2100717]计划生育服务</t>
  </si>
  <si>
    <t xml:space="preserve">  [22102]住房改革支出</t>
  </si>
  <si>
    <t xml:space="preserve">    [2210201]住房公积金</t>
  </si>
  <si>
    <t>[221]住房保障支出</t>
  </si>
  <si>
    <t xml:space="preserve">  [20805]行政事业单位离退休</t>
  </si>
  <si>
    <t xml:space="preserve">    [2080501]归口管理的行政单位离退休</t>
  </si>
  <si>
    <t xml:space="preserve">  [21007]计划生育事务</t>
  </si>
  <si>
    <t xml:space="preserve">       [221020101]其他单位住房公积</t>
  </si>
  <si>
    <t xml:space="preserve">  [50106]社会保险缴费</t>
  </si>
  <si>
    <t xml:space="preserve">  [30199]其他工资福利支出</t>
  </si>
  <si>
    <t>单位名称：鹤山市卫生和计划生育局</t>
  </si>
  <si>
    <t>单位名称：鹤山市卫生和计划生育局</t>
  </si>
  <si>
    <t>鹤山市卫生和计划生育局</t>
  </si>
  <si>
    <t>[205]教育支出</t>
  </si>
  <si>
    <t xml:space="preserve">  [20508]进修及培训</t>
  </si>
  <si>
    <t xml:space="preserve">    [2050803]培训支出</t>
  </si>
  <si>
    <t xml:space="preserve">  [21001]医疗卫生与计划生育管理事务</t>
  </si>
  <si>
    <t xml:space="preserve">    [2100101]行政运行</t>
  </si>
  <si>
    <t xml:space="preserve">    [2100102]一般行政管理事务</t>
  </si>
  <si>
    <t xml:space="preserve">    [2100199]其他医疗卫生与计划生育管理事务支出</t>
  </si>
  <si>
    <t xml:space="preserve">  [21002]公立医院</t>
  </si>
  <si>
    <t xml:space="preserve">    [2100201]综合医院</t>
  </si>
  <si>
    <t xml:space="preserve">    [2100208]其他专科医院</t>
  </si>
  <si>
    <t xml:space="preserve">    [2100299]其他公立医院支出</t>
  </si>
  <si>
    <t xml:space="preserve">  [21003]基层医疗卫生机构</t>
  </si>
  <si>
    <t xml:space="preserve">    [2100399]其他基层医疗卫生机构支出</t>
  </si>
  <si>
    <t xml:space="preserve">  [21004]公共卫生</t>
  </si>
  <si>
    <t xml:space="preserve">    [2100407]其他专业公共卫生机构</t>
  </si>
  <si>
    <t xml:space="preserve">    [2100408]基本公共卫生服务</t>
  </si>
  <si>
    <t xml:space="preserve">    [2100409]重大公共卫生专项</t>
  </si>
  <si>
    <t xml:space="preserve">    [2100410]突发公共卫生事件应急处理</t>
  </si>
  <si>
    <t xml:space="preserve">  [21006]中医药</t>
  </si>
  <si>
    <t xml:space="preserve">    [2100601]中医（民族医）药专项</t>
  </si>
  <si>
    <t xml:space="preserve">    [2100799]其他计划生育事务支出</t>
  </si>
  <si>
    <t>[212]城乡社区支出</t>
  </si>
  <si>
    <t xml:space="preserve">  [21205]城乡社区环境卫生</t>
  </si>
  <si>
    <t xml:space="preserve">    [2120501]城乡社区环境卫生</t>
  </si>
  <si>
    <t xml:space="preserve">  [30217]公务接待费</t>
  </si>
  <si>
    <t>[302]商品和服务支出</t>
  </si>
  <si>
    <t xml:space="preserve">  [30299]其他商品和服务支出</t>
  </si>
  <si>
    <t xml:space="preserve">  [30309]奖励金</t>
  </si>
  <si>
    <t>计生奖励支出</t>
  </si>
  <si>
    <t>计划生育服务支出</t>
  </si>
  <si>
    <t>计生工作专项经费</t>
  </si>
  <si>
    <t>公共卫生服务专项经费</t>
  </si>
  <si>
    <t>其他基层医疗卫生机构补助</t>
  </si>
  <si>
    <t>公立医院改革财政补助</t>
  </si>
  <si>
    <t>培训费用</t>
  </si>
  <si>
    <t>疾病应急救助基金</t>
  </si>
  <si>
    <t>妇女两癌检查</t>
  </si>
  <si>
    <t>基本公共卫生服务项目经费</t>
  </si>
  <si>
    <t>青少年生殖健康综合试点项目配套经费</t>
  </si>
  <si>
    <t>慢性病综合防控示范区项目配套经费</t>
  </si>
  <si>
    <t>鹤山市卫生监督所经费</t>
  </si>
  <si>
    <t>卫生监督专项经费</t>
  </si>
  <si>
    <t>卫生监督抽检经费</t>
  </si>
  <si>
    <t>公共卫生事件应急督查费</t>
  </si>
  <si>
    <t>卫生监督执法经费</t>
  </si>
  <si>
    <t>鹤山市卫生监督所</t>
  </si>
  <si>
    <t xml:space="preserve">    工资和福利支出</t>
  </si>
  <si>
    <t xml:space="preserve">    商品和服务支出</t>
  </si>
  <si>
    <t xml:space="preserve">    对个人和家庭的补助</t>
  </si>
  <si>
    <t>鹤山市疾病预防控制中心</t>
  </si>
  <si>
    <t>重大公共卫生专项经费</t>
  </si>
  <si>
    <t>疾控中心经费（财政专户收费收入）</t>
  </si>
  <si>
    <t>鹤山市疾病预防控制中心经费</t>
  </si>
  <si>
    <r>
      <t xml:space="preserve"> </t>
    </r>
    <r>
      <rPr>
        <sz val="12"/>
        <color indexed="8"/>
        <rFont val="宋体"/>
        <family val="0"/>
      </rPr>
      <t xml:space="preserve">      鹤山市卫生和计划生育局</t>
    </r>
  </si>
  <si>
    <t xml:space="preserve">      [208050299]其他事业单位离退休</t>
  </si>
  <si>
    <r>
      <t xml:space="preserve"> </t>
    </r>
    <r>
      <rPr>
        <sz val="12"/>
        <color indexed="8"/>
        <rFont val="宋体"/>
        <family val="0"/>
      </rPr>
      <t xml:space="preserve">      鹤山市卫生监督所</t>
    </r>
  </si>
  <si>
    <t xml:space="preserve">    [2080502]事业单位离退休</t>
  </si>
  <si>
    <t xml:space="preserve">         鹤山市疾病预防控制中心</t>
  </si>
  <si>
    <t xml:space="preserve">       鹤山市卫生和计划生育局</t>
  </si>
  <si>
    <t xml:space="preserve">      鹤山市卫生和计划生育局</t>
  </si>
  <si>
    <r>
      <t xml:space="preserve">    [2100401</t>
    </r>
    <r>
      <rPr>
        <sz val="12"/>
        <color indexed="8"/>
        <rFont val="宋体"/>
        <family val="0"/>
      </rPr>
      <t>]疾病控制预防机构</t>
    </r>
  </si>
  <si>
    <t xml:space="preserve">       鹤山市疾病预防控制中心</t>
  </si>
  <si>
    <r>
      <t xml:space="preserve">    [2100402</t>
    </r>
    <r>
      <rPr>
        <sz val="12"/>
        <color indexed="8"/>
        <rFont val="宋体"/>
        <family val="0"/>
      </rPr>
      <t>]卫生监督机构</t>
    </r>
  </si>
  <si>
    <t xml:space="preserve">       鹤山市卫生监督所</t>
  </si>
  <si>
    <t xml:space="preserve">       鹤山市卫生和计划生育局 </t>
  </si>
  <si>
    <t xml:space="preserve">       鹤山市疾病预防控制中心</t>
  </si>
  <si>
    <t xml:space="preserve">          鹤山市卫生和计划生育局</t>
  </si>
  <si>
    <t xml:space="preserve">          鹤山市卫生监督所</t>
  </si>
  <si>
    <t xml:space="preserve">          鹤山市疾病预防控制中心</t>
  </si>
  <si>
    <t xml:space="preserve">       鹤山市卫生和计划生育局</t>
  </si>
  <si>
    <t xml:space="preserve">       鹤山市卫生监督所</t>
  </si>
  <si>
    <r>
      <t xml:space="preserve">  [3010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]绩效工资</t>
    </r>
  </si>
  <si>
    <t xml:space="preserve">     鹤山市卫生和计划生育局</t>
  </si>
  <si>
    <t xml:space="preserve">     鹤山市卫生监督所</t>
  </si>
  <si>
    <t xml:space="preserve">     鹤山市疾病预防控制中心</t>
  </si>
  <si>
    <t>[506]  对事业单位资本性补助</t>
  </si>
  <si>
    <t>[310]  资本性支出</t>
  </si>
  <si>
    <t xml:space="preserve">  [50601]  资本性支出（一）</t>
  </si>
  <si>
    <t xml:space="preserve">  [31099]  其他资本性支出</t>
  </si>
  <si>
    <t xml:space="preserve">   鹤山市卫生和计划生育局</t>
  </si>
  <si>
    <t xml:space="preserve">   鹤山市疾病预防控制中心</t>
  </si>
  <si>
    <t xml:space="preserve">   鹤山市卫生监督所</t>
  </si>
  <si>
    <t xml:space="preserve">                      鹤山市卫生和计划生育局</t>
  </si>
  <si>
    <t xml:space="preserve">                      鹤山市卫生监督所</t>
  </si>
  <si>
    <t xml:space="preserve">                      鹤山市疾病预防控制中心</t>
  </si>
  <si>
    <t xml:space="preserve">  [30103]奖金</t>
  </si>
  <si>
    <t xml:space="preserve">  [30202]印刷费</t>
  </si>
  <si>
    <t>卫生事业专项经费</t>
  </si>
  <si>
    <t>新生儿筛查经费</t>
  </si>
  <si>
    <t xml:space="preserve">      鹤山市疾病预防控制中心</t>
  </si>
  <si>
    <t xml:space="preserve">  [50306]设备购置</t>
  </si>
  <si>
    <t xml:space="preserve">  [31002]办公设备购置</t>
  </si>
  <si>
    <t>农林水支出</t>
  </si>
  <si>
    <t>2016年预算</t>
  </si>
  <si>
    <t>表3</t>
  </si>
  <si>
    <t xml:space="preserve">  [21005]医疗保障</t>
  </si>
  <si>
    <r>
      <t xml:space="preserve">    [2100502</t>
    </r>
    <r>
      <rPr>
        <sz val="12"/>
        <color indexed="8"/>
        <rFont val="宋体"/>
        <family val="0"/>
      </rPr>
      <t>]事业单位医疗</t>
    </r>
  </si>
  <si>
    <t xml:space="preserve">       [210050299]其他事业单位医疗</t>
  </si>
  <si>
    <t xml:space="preserve">    [2100302]乡镇卫生院</t>
  </si>
  <si>
    <t xml:space="preserve">    [2100510]疾病应急救助</t>
  </si>
  <si>
    <t xml:space="preserve">    [2100716]计划生育机构</t>
  </si>
  <si>
    <t xml:space="preserve">  [30104]社会保障缴费</t>
  </si>
  <si>
    <r>
      <t>2016</t>
    </r>
    <r>
      <rPr>
        <sz val="12"/>
        <color indexed="8"/>
        <rFont val="宋体"/>
        <family val="0"/>
      </rPr>
      <t>年预算</t>
    </r>
  </si>
  <si>
    <r>
      <t>201</t>
    </r>
    <r>
      <rPr>
        <sz val="12"/>
        <color indexed="8"/>
        <rFont val="宋体"/>
        <family val="0"/>
      </rPr>
      <t>6年预算</t>
    </r>
  </si>
  <si>
    <r>
      <t>201</t>
    </r>
    <r>
      <rPr>
        <sz val="16"/>
        <color indexed="8"/>
        <rFont val="黑体"/>
        <family val="0"/>
      </rPr>
      <t>6年政府性基金预算支出情况表</t>
    </r>
  </si>
  <si>
    <r>
      <t>201</t>
    </r>
    <r>
      <rPr>
        <sz val="16"/>
        <color indexed="8"/>
        <rFont val="黑体"/>
        <family val="0"/>
      </rPr>
      <t>6年部门预算基本支出预算表</t>
    </r>
  </si>
  <si>
    <r>
      <t>2016</t>
    </r>
    <r>
      <rPr>
        <sz val="16"/>
        <color indexed="8"/>
        <rFont val="黑体"/>
        <family val="0"/>
      </rPr>
      <t>年部门预算项目支出及其他支出预算表</t>
    </r>
  </si>
  <si>
    <t>卫监设备购置费</t>
  </si>
  <si>
    <t>疾控专项业务经费</t>
  </si>
  <si>
    <t>接转疾控中心经费</t>
  </si>
  <si>
    <t>其他医疗卫生与计划生育管理事务支出</t>
  </si>
  <si>
    <r>
      <t>[213</t>
    </r>
    <r>
      <rPr>
        <sz val="12"/>
        <color indexed="8"/>
        <rFont val="宋体"/>
        <family val="0"/>
      </rPr>
      <t>]农林水支出</t>
    </r>
  </si>
  <si>
    <r>
      <t xml:space="preserve">  [21303</t>
    </r>
    <r>
      <rPr>
        <sz val="12"/>
        <color indexed="8"/>
        <rFont val="宋体"/>
        <family val="0"/>
      </rPr>
      <t>]水利</t>
    </r>
  </si>
  <si>
    <r>
      <t xml:space="preserve">    [2130312</t>
    </r>
    <r>
      <rPr>
        <sz val="12"/>
        <color indexed="8"/>
        <rFont val="宋体"/>
        <family val="0"/>
      </rPr>
      <t>]水质监测</t>
    </r>
  </si>
  <si>
    <r>
      <t xml:space="preserve">  [505</t>
    </r>
    <r>
      <rPr>
        <sz val="12"/>
        <color indexed="8"/>
        <rFont val="宋体"/>
        <family val="0"/>
      </rPr>
      <t>02</t>
    </r>
    <r>
      <rPr>
        <sz val="12"/>
        <color indexed="8"/>
        <rFont val="宋体"/>
        <family val="0"/>
      </rPr>
      <t>]商品和服务支出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</si>
</sst>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6"/>
      <color theme="1"/>
      <name val="黑体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center" wrapText="1" indent="3"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left" vertical="center" wrapText="1" indent="4"/>
    </xf>
    <xf numFmtId="180" fontId="44" fillId="33" borderId="10" xfId="0" applyNumberFormat="1" applyFont="1" applyFill="1" applyBorder="1" applyAlignment="1">
      <alignment vertical="center" wrapText="1"/>
    </xf>
    <xf numFmtId="43" fontId="3" fillId="0" borderId="10" xfId="52" applyFont="1" applyFill="1" applyBorder="1" applyAlignment="1" applyProtection="1">
      <alignment horizontal="center" vertical="center"/>
      <protection/>
    </xf>
    <xf numFmtId="181" fontId="45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3" fontId="3" fillId="0" borderId="10" xfId="52" applyFont="1" applyFill="1" applyBorder="1" applyAlignment="1" applyProtection="1">
      <alignment horizontal="right" vertical="center"/>
      <protection/>
    </xf>
    <xf numFmtId="43" fontId="3" fillId="0" borderId="10" xfId="52" applyFont="1" applyFill="1" applyBorder="1" applyAlignment="1" applyProtection="1">
      <alignment vertical="center"/>
      <protection/>
    </xf>
    <xf numFmtId="181" fontId="47" fillId="0" borderId="10" xfId="0" applyNumberFormat="1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3" fontId="3" fillId="0" borderId="10" xfId="52" applyFont="1" applyFill="1" applyBorder="1" applyAlignment="1" applyProtection="1">
      <alignment horizontal="center" vertical="center" shrinkToFit="1"/>
      <protection/>
    </xf>
    <xf numFmtId="181" fontId="45" fillId="33" borderId="10" xfId="0" applyNumberFormat="1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5" fillId="33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6" fillId="0" borderId="10" xfId="0" applyNumberFormat="1" applyFont="1" applyFill="1" applyBorder="1" applyAlignment="1" applyProtection="1">
      <alignment vertical="center" shrinkToFit="1"/>
      <protection/>
    </xf>
    <xf numFmtId="0" fontId="3" fillId="0" borderId="11" xfId="0" applyNumberFormat="1" applyFont="1" applyFill="1" applyBorder="1" applyAlignment="1" applyProtection="1">
      <alignment vertical="center" shrinkToFit="1"/>
      <protection/>
    </xf>
    <xf numFmtId="0" fontId="3" fillId="0" borderId="10" xfId="0" applyNumberFormat="1" applyFont="1" applyFill="1" applyBorder="1" applyAlignment="1" applyProtection="1">
      <alignment vertical="center" shrinkToFit="1"/>
      <protection/>
    </xf>
    <xf numFmtId="181" fontId="4" fillId="34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F15" sqref="F15"/>
    </sheetView>
  </sheetViews>
  <sheetFormatPr defaultColWidth="9.140625" defaultRowHeight="15"/>
  <cols>
    <col min="1" max="1" width="28.00390625" style="0" customWidth="1"/>
    <col min="2" max="2" width="16.00390625" style="0" customWidth="1"/>
    <col min="3" max="3" width="28.00390625" style="0" customWidth="1"/>
    <col min="4" max="4" width="16.00390625" style="0" customWidth="1"/>
  </cols>
  <sheetData>
    <row r="1" ht="13.5">
      <c r="D1" s="4" t="s">
        <v>16</v>
      </c>
    </row>
    <row r="2" spans="1:4" ht="30" customHeight="1">
      <c r="A2" s="45" t="s">
        <v>15</v>
      </c>
      <c r="B2" s="45"/>
      <c r="C2" s="45"/>
      <c r="D2" s="45"/>
    </row>
    <row r="3" spans="1:4" ht="23.25" customHeight="1">
      <c r="A3" t="s">
        <v>167</v>
      </c>
      <c r="D3" s="4" t="s">
        <v>14</v>
      </c>
    </row>
    <row r="4" spans="1:4" ht="23.25" customHeight="1">
      <c r="A4" s="44" t="s">
        <v>0</v>
      </c>
      <c r="B4" s="44"/>
      <c r="C4" s="44" t="s">
        <v>1</v>
      </c>
      <c r="D4" s="44"/>
    </row>
    <row r="5" spans="1:4" ht="23.25" customHeight="1">
      <c r="A5" s="1" t="s">
        <v>2</v>
      </c>
      <c r="B5" s="1" t="s">
        <v>262</v>
      </c>
      <c r="C5" s="1" t="s">
        <v>2</v>
      </c>
      <c r="D5" s="1" t="s">
        <v>262</v>
      </c>
    </row>
    <row r="6" spans="1:4" ht="23.25" customHeight="1">
      <c r="A6" s="3" t="s">
        <v>11</v>
      </c>
      <c r="B6" s="13">
        <f>3941.03+593.81+384.38</f>
        <v>4919.22</v>
      </c>
      <c r="C6" s="2" t="s">
        <v>3</v>
      </c>
      <c r="D6" s="13">
        <f>798.21+510.32+352.38</f>
        <v>1660.9099999999999</v>
      </c>
    </row>
    <row r="7" spans="1:4" ht="23.25" customHeight="1">
      <c r="A7" s="3" t="s">
        <v>12</v>
      </c>
      <c r="B7" s="13">
        <v>948</v>
      </c>
      <c r="C7" s="2" t="s">
        <v>4</v>
      </c>
      <c r="D7" s="13">
        <f>3142.82+1090.62+32</f>
        <v>4265.4400000000005</v>
      </c>
    </row>
    <row r="8" spans="1:4" ht="23.25" customHeight="1">
      <c r="A8" s="3" t="s">
        <v>5</v>
      </c>
      <c r="B8" s="13">
        <v>0</v>
      </c>
      <c r="C8" s="2" t="s">
        <v>45</v>
      </c>
      <c r="D8" s="13">
        <v>0</v>
      </c>
    </row>
    <row r="9" spans="1:4" ht="23.25" customHeight="1">
      <c r="A9" s="3"/>
      <c r="B9" s="12"/>
      <c r="C9" s="3"/>
      <c r="D9" s="3"/>
    </row>
    <row r="10" spans="1:4" ht="23.25" customHeight="1">
      <c r="A10" s="1" t="s">
        <v>17</v>
      </c>
      <c r="B10" s="13">
        <f>B6+B7+B8</f>
        <v>5867.22</v>
      </c>
      <c r="C10" s="1" t="s">
        <v>19</v>
      </c>
      <c r="D10" s="13">
        <f>D6+D7+D8</f>
        <v>5926.35</v>
      </c>
    </row>
    <row r="11" spans="1:4" ht="23.25" customHeight="1">
      <c r="A11" s="3"/>
      <c r="B11" s="12"/>
      <c r="C11" s="3"/>
      <c r="D11" s="3"/>
    </row>
    <row r="12" spans="1:4" ht="23.25" customHeight="1">
      <c r="A12" s="20" t="s">
        <v>150</v>
      </c>
      <c r="B12" s="13">
        <f>'表2'!B18</f>
        <v>0</v>
      </c>
      <c r="C12" s="2" t="s">
        <v>21</v>
      </c>
      <c r="D12" s="13">
        <f>'表3'!B27</f>
        <v>0</v>
      </c>
    </row>
    <row r="13" spans="1:4" ht="23.25" customHeight="1">
      <c r="A13" s="3" t="s">
        <v>20</v>
      </c>
      <c r="B13" s="13">
        <f>'表2'!B19</f>
        <v>0</v>
      </c>
      <c r="C13" s="2" t="s">
        <v>7</v>
      </c>
      <c r="D13" s="13">
        <f>'表3'!B28</f>
        <v>0</v>
      </c>
    </row>
    <row r="14" spans="1:4" ht="23.25" customHeight="1">
      <c r="A14" s="3" t="s">
        <v>13</v>
      </c>
      <c r="B14" s="13">
        <f>'表2'!B20</f>
        <v>0</v>
      </c>
      <c r="C14" s="21" t="s">
        <v>153</v>
      </c>
      <c r="D14" s="13">
        <v>0</v>
      </c>
    </row>
    <row r="15" spans="1:4" ht="23.25" customHeight="1">
      <c r="A15" s="20" t="s">
        <v>151</v>
      </c>
      <c r="B15" s="13">
        <v>59.13</v>
      </c>
      <c r="C15" s="3"/>
      <c r="D15" s="3"/>
    </row>
    <row r="16" spans="1:4" ht="23.25" customHeight="1">
      <c r="A16" s="1" t="s">
        <v>9</v>
      </c>
      <c r="B16" s="13">
        <f>B10+B12+B13+B14+B15</f>
        <v>5926.35</v>
      </c>
      <c r="C16" s="1" t="s">
        <v>10</v>
      </c>
      <c r="D16" s="13">
        <f>D10+D12+D13+D14</f>
        <v>5926.35</v>
      </c>
    </row>
    <row r="18" spans="1:4" ht="21.75" customHeight="1">
      <c r="A18" s="46" t="s">
        <v>132</v>
      </c>
      <c r="B18" s="46"/>
      <c r="C18" s="46"/>
      <c r="D18" s="46"/>
    </row>
  </sheetData>
  <sheetProtection/>
  <mergeCells count="4">
    <mergeCell ref="A4:B4"/>
    <mergeCell ref="C4:D4"/>
    <mergeCell ref="A2:D2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7109375" style="0" customWidth="1"/>
    <col min="4" max="4" width="14.28125" style="0" customWidth="1"/>
    <col min="5" max="5" width="11.00390625" style="0" customWidth="1"/>
    <col min="6" max="6" width="10.140625" style="0" customWidth="1"/>
    <col min="7" max="7" width="9.7109375" style="0" customWidth="1"/>
    <col min="8" max="8" width="11.421875" style="0" customWidth="1"/>
  </cols>
  <sheetData>
    <row r="1" spans="3:8" ht="13.5">
      <c r="C1" s="4"/>
      <c r="H1" s="4" t="s">
        <v>116</v>
      </c>
    </row>
    <row r="2" spans="1:8" ht="30" customHeight="1">
      <c r="A2" s="45" t="s">
        <v>274</v>
      </c>
      <c r="B2" s="45"/>
      <c r="C2" s="45"/>
      <c r="D2" s="45"/>
      <c r="E2" s="45"/>
      <c r="F2" s="45"/>
      <c r="G2" s="45"/>
      <c r="H2" s="45"/>
    </row>
    <row r="3" spans="1:8" ht="23.25" customHeight="1">
      <c r="A3" t="s">
        <v>167</v>
      </c>
      <c r="C3" s="4"/>
      <c r="H3" s="4" t="s">
        <v>14</v>
      </c>
    </row>
    <row r="4" spans="1:8" ht="29.25" customHeight="1">
      <c r="A4" s="49" t="s">
        <v>118</v>
      </c>
      <c r="B4" s="47" t="s">
        <v>108</v>
      </c>
      <c r="C4" s="47" t="s">
        <v>113</v>
      </c>
      <c r="D4" s="47"/>
      <c r="E4" s="47"/>
      <c r="F4" s="47"/>
      <c r="G4" s="47" t="s">
        <v>114</v>
      </c>
      <c r="H4" s="47" t="s">
        <v>109</v>
      </c>
    </row>
    <row r="5" spans="1:8" ht="34.5" customHeight="1">
      <c r="A5" s="50"/>
      <c r="B5" s="47"/>
      <c r="C5" s="5" t="s">
        <v>110</v>
      </c>
      <c r="D5" s="5" t="s">
        <v>111</v>
      </c>
      <c r="E5" s="5" t="s">
        <v>119</v>
      </c>
      <c r="F5" s="10" t="s">
        <v>112</v>
      </c>
      <c r="G5" s="47"/>
      <c r="H5" s="47"/>
    </row>
    <row r="6" spans="1:8" ht="23.25" customHeight="1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23.25" customHeight="1">
      <c r="A7" s="6" t="s">
        <v>110</v>
      </c>
      <c r="B7" s="31">
        <f>C7+G7+H7</f>
        <v>1660.9099999999999</v>
      </c>
      <c r="C7" s="31">
        <f>D7+E7+F7</f>
        <v>1660.9099999999999</v>
      </c>
      <c r="D7" s="32">
        <f>D8+D12+D16</f>
        <v>1660.9099999999999</v>
      </c>
      <c r="E7" s="32">
        <f>E8+E12+E16</f>
        <v>0</v>
      </c>
      <c r="F7" s="32">
        <f>F8+F12+F16</f>
        <v>0</v>
      </c>
      <c r="G7" s="32">
        <f>G8+G12+G16</f>
        <v>0</v>
      </c>
      <c r="H7" s="32">
        <f>H8+H12+H16</f>
        <v>0</v>
      </c>
    </row>
    <row r="8" spans="1:8" ht="29.25" customHeight="1">
      <c r="A8" s="23" t="s">
        <v>168</v>
      </c>
      <c r="B8" s="31">
        <f>C8+G8+H8</f>
        <v>798.2099999999999</v>
      </c>
      <c r="C8" s="31">
        <f>D8+E8+F8</f>
        <v>798.2099999999999</v>
      </c>
      <c r="D8" s="32">
        <f>SUM(D9:D11)</f>
        <v>798.2099999999999</v>
      </c>
      <c r="E8" s="32">
        <f>SUM(E9:E11)</f>
        <v>0</v>
      </c>
      <c r="F8" s="32">
        <f>SUM(F9:F11)</f>
        <v>0</v>
      </c>
      <c r="G8" s="32">
        <f>SUM(G9:G11)</f>
        <v>0</v>
      </c>
      <c r="H8" s="32">
        <f>SUM(H9:H11)</f>
        <v>0</v>
      </c>
    </row>
    <row r="9" spans="1:8" ht="23.25" customHeight="1">
      <c r="A9" s="17" t="s">
        <v>146</v>
      </c>
      <c r="B9" s="31">
        <f>C9+G9+H9</f>
        <v>563.8</v>
      </c>
      <c r="C9" s="31">
        <f>D9+E9+F9</f>
        <v>563.8</v>
      </c>
      <c r="D9" s="32">
        <v>563.8</v>
      </c>
      <c r="E9" s="32">
        <v>0</v>
      </c>
      <c r="F9" s="32">
        <v>0</v>
      </c>
      <c r="G9" s="32">
        <v>0</v>
      </c>
      <c r="H9" s="32">
        <v>0</v>
      </c>
    </row>
    <row r="10" spans="1:8" ht="23.25" customHeight="1">
      <c r="A10" s="17" t="s">
        <v>147</v>
      </c>
      <c r="B10" s="31">
        <f>C10+G10+H10</f>
        <v>79.06</v>
      </c>
      <c r="C10" s="31">
        <f>D10+E10+F10</f>
        <v>79.06</v>
      </c>
      <c r="D10" s="33">
        <v>79.06</v>
      </c>
      <c r="E10" s="33">
        <v>0</v>
      </c>
      <c r="F10" s="33">
        <v>0</v>
      </c>
      <c r="G10" s="33">
        <v>0</v>
      </c>
      <c r="H10" s="33">
        <v>0</v>
      </c>
    </row>
    <row r="11" spans="1:8" ht="28.5">
      <c r="A11" s="6" t="s">
        <v>36</v>
      </c>
      <c r="B11" s="31">
        <f>C11+G11+H11</f>
        <v>155.35</v>
      </c>
      <c r="C11" s="31">
        <f>D11+E11+F11</f>
        <v>155.35</v>
      </c>
      <c r="D11" s="33">
        <v>155.35</v>
      </c>
      <c r="E11" s="33">
        <v>0</v>
      </c>
      <c r="F11" s="33">
        <v>0</v>
      </c>
      <c r="G11" s="33">
        <v>0</v>
      </c>
      <c r="H11" s="33">
        <v>0</v>
      </c>
    </row>
    <row r="12" spans="1:8" ht="23.25" customHeight="1">
      <c r="A12" s="22" t="s">
        <v>214</v>
      </c>
      <c r="B12" s="31">
        <f aca="true" t="shared" si="0" ref="B12:B19">C12+G12+H12</f>
        <v>352.38</v>
      </c>
      <c r="C12" s="31">
        <f aca="true" t="shared" si="1" ref="C12:C19">D12+E12+F12</f>
        <v>352.38</v>
      </c>
      <c r="D12" s="33">
        <f>SUM(D13:D15)</f>
        <v>352.38</v>
      </c>
      <c r="E12" s="33">
        <f>SUM(E13:E15)</f>
        <v>0</v>
      </c>
      <c r="F12" s="33">
        <f>SUM(F13:F15)</f>
        <v>0</v>
      </c>
      <c r="G12" s="33">
        <f>SUM(G13:G15)</f>
        <v>0</v>
      </c>
      <c r="H12" s="33">
        <f>SUM(H13:H15)</f>
        <v>0</v>
      </c>
    </row>
    <row r="13" spans="1:8" ht="23.25" customHeight="1">
      <c r="A13" s="22" t="s">
        <v>215</v>
      </c>
      <c r="B13" s="31">
        <f t="shared" si="0"/>
        <v>269.45</v>
      </c>
      <c r="C13" s="31">
        <f t="shared" si="1"/>
        <v>269.45</v>
      </c>
      <c r="D13" s="33">
        <v>269.45</v>
      </c>
      <c r="E13" s="33">
        <v>0</v>
      </c>
      <c r="F13" s="33">
        <v>0</v>
      </c>
      <c r="G13" s="33">
        <v>0</v>
      </c>
      <c r="H13" s="33">
        <v>0</v>
      </c>
    </row>
    <row r="14" spans="1:8" ht="23.25" customHeight="1">
      <c r="A14" s="22" t="s">
        <v>216</v>
      </c>
      <c r="B14" s="31">
        <f t="shared" si="0"/>
        <v>46.36</v>
      </c>
      <c r="C14" s="31">
        <f t="shared" si="1"/>
        <v>46.36</v>
      </c>
      <c r="D14" s="33">
        <v>46.36</v>
      </c>
      <c r="E14" s="33">
        <v>0</v>
      </c>
      <c r="F14" s="33">
        <v>0</v>
      </c>
      <c r="G14" s="33"/>
      <c r="H14" s="33">
        <v>0</v>
      </c>
    </row>
    <row r="15" spans="1:8" ht="28.5">
      <c r="A15" s="22" t="s">
        <v>217</v>
      </c>
      <c r="B15" s="31">
        <f t="shared" si="0"/>
        <v>36.57</v>
      </c>
      <c r="C15" s="31">
        <f t="shared" si="1"/>
        <v>36.57</v>
      </c>
      <c r="D15" s="33">
        <v>36.57</v>
      </c>
      <c r="E15" s="33">
        <v>0</v>
      </c>
      <c r="F15" s="33">
        <v>0</v>
      </c>
      <c r="G15" s="33">
        <v>0</v>
      </c>
      <c r="H15" s="33">
        <v>0</v>
      </c>
    </row>
    <row r="16" spans="1:8" ht="28.5">
      <c r="A16" s="22" t="s">
        <v>218</v>
      </c>
      <c r="B16" s="31">
        <f t="shared" si="0"/>
        <v>510.32</v>
      </c>
      <c r="C16" s="31">
        <f t="shared" si="1"/>
        <v>510.32</v>
      </c>
      <c r="D16" s="33">
        <f>SUM(D17:D19)</f>
        <v>510.32</v>
      </c>
      <c r="E16" s="33">
        <f>SUM(E17:E19)</f>
        <v>0</v>
      </c>
      <c r="F16" s="33">
        <f>SUM(F17:F19)</f>
        <v>0</v>
      </c>
      <c r="G16" s="33">
        <f>SUM(G17:G19)</f>
        <v>0</v>
      </c>
      <c r="H16" s="33">
        <f>SUM(H17:H19)</f>
        <v>0</v>
      </c>
    </row>
    <row r="17" spans="1:8" ht="23.25" customHeight="1">
      <c r="A17" s="22" t="s">
        <v>215</v>
      </c>
      <c r="B17" s="31">
        <f t="shared" si="0"/>
        <v>406.74</v>
      </c>
      <c r="C17" s="31">
        <f t="shared" si="1"/>
        <v>406.74</v>
      </c>
      <c r="D17" s="33">
        <v>406.74</v>
      </c>
      <c r="E17" s="33">
        <v>0</v>
      </c>
      <c r="F17" s="33">
        <v>0</v>
      </c>
      <c r="G17" s="33">
        <v>0</v>
      </c>
      <c r="H17" s="33">
        <v>0</v>
      </c>
    </row>
    <row r="18" spans="1:8" ht="23.25" customHeight="1">
      <c r="A18" s="22" t="s">
        <v>216</v>
      </c>
      <c r="B18" s="31">
        <f t="shared" si="0"/>
        <v>45.5</v>
      </c>
      <c r="C18" s="31">
        <f t="shared" si="1"/>
        <v>45.5</v>
      </c>
      <c r="D18" s="33">
        <v>45.5</v>
      </c>
      <c r="E18" s="33">
        <v>0</v>
      </c>
      <c r="F18" s="33">
        <v>0</v>
      </c>
      <c r="G18" s="33">
        <v>0</v>
      </c>
      <c r="H18" s="33">
        <v>0</v>
      </c>
    </row>
    <row r="19" spans="1:8" ht="28.5">
      <c r="A19" s="22" t="s">
        <v>217</v>
      </c>
      <c r="B19" s="31">
        <f t="shared" si="0"/>
        <v>58.08</v>
      </c>
      <c r="C19" s="31">
        <f t="shared" si="1"/>
        <v>58.08</v>
      </c>
      <c r="D19" s="33">
        <v>58.08</v>
      </c>
      <c r="E19" s="33">
        <v>0</v>
      </c>
      <c r="F19" s="33">
        <v>0</v>
      </c>
      <c r="G19" s="33">
        <v>0</v>
      </c>
      <c r="H19" s="33">
        <v>0</v>
      </c>
    </row>
    <row r="20" spans="1:8" ht="23.25" customHeight="1">
      <c r="A20" s="18" t="s">
        <v>148</v>
      </c>
      <c r="B20" s="7"/>
      <c r="C20" s="7"/>
      <c r="D20" s="7"/>
      <c r="E20" s="7"/>
      <c r="F20" s="7"/>
      <c r="G20" s="7"/>
      <c r="H20" s="7"/>
    </row>
  </sheetData>
  <sheetProtection/>
  <mergeCells count="6">
    <mergeCell ref="A2:H2"/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4">
      <selection activeCell="I21" sqref="I21"/>
    </sheetView>
  </sheetViews>
  <sheetFormatPr defaultColWidth="9.140625" defaultRowHeight="15"/>
  <cols>
    <col min="1" max="1" width="17.7109375" style="0" customWidth="1"/>
    <col min="4" max="4" width="12.57421875" style="0" customWidth="1"/>
    <col min="5" max="5" width="9.7109375" style="0" customWidth="1"/>
    <col min="6" max="6" width="9.421875" style="0" customWidth="1"/>
    <col min="7" max="7" width="8.57421875" style="0" customWidth="1"/>
    <col min="8" max="8" width="8.8515625" style="0" customWidth="1"/>
    <col min="9" max="9" width="7.57421875" style="0" customWidth="1"/>
  </cols>
  <sheetData>
    <row r="1" spans="3:9" ht="13.5">
      <c r="C1" s="4"/>
      <c r="I1" s="4" t="s">
        <v>117</v>
      </c>
    </row>
    <row r="2" spans="1:9" ht="30" customHeight="1">
      <c r="A2" s="45" t="s">
        <v>275</v>
      </c>
      <c r="B2" s="45"/>
      <c r="C2" s="45"/>
      <c r="D2" s="45"/>
      <c r="E2" s="45"/>
      <c r="F2" s="45"/>
      <c r="G2" s="45"/>
      <c r="H2" s="45"/>
      <c r="I2" s="45"/>
    </row>
    <row r="3" spans="1:9" ht="23.25" customHeight="1">
      <c r="A3" s="24" t="s">
        <v>167</v>
      </c>
      <c r="C3" s="4"/>
      <c r="I3" s="4" t="s">
        <v>14</v>
      </c>
    </row>
    <row r="4" spans="1:9" ht="29.25" customHeight="1">
      <c r="A4" s="49" t="s">
        <v>118</v>
      </c>
      <c r="B4" s="47" t="s">
        <v>108</v>
      </c>
      <c r="C4" s="47" t="s">
        <v>113</v>
      </c>
      <c r="D4" s="47"/>
      <c r="E4" s="47"/>
      <c r="F4" s="47"/>
      <c r="G4" s="47" t="s">
        <v>114</v>
      </c>
      <c r="H4" s="47" t="s">
        <v>109</v>
      </c>
      <c r="I4" s="47" t="s">
        <v>115</v>
      </c>
    </row>
    <row r="5" spans="1:9" ht="34.5" customHeight="1">
      <c r="A5" s="50"/>
      <c r="B5" s="47"/>
      <c r="C5" s="5" t="s">
        <v>110</v>
      </c>
      <c r="D5" s="5" t="s">
        <v>111</v>
      </c>
      <c r="E5" s="5" t="s">
        <v>119</v>
      </c>
      <c r="F5" s="10" t="s">
        <v>112</v>
      </c>
      <c r="G5" s="47"/>
      <c r="H5" s="47"/>
      <c r="I5" s="47"/>
    </row>
    <row r="6" spans="1:9" ht="23.25" customHeight="1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ht="23.25" customHeight="1">
      <c r="A7" s="16" t="s">
        <v>110</v>
      </c>
      <c r="B7" s="31">
        <f>C7+G7+H7</f>
        <v>4265.44</v>
      </c>
      <c r="C7" s="31">
        <f>D7+E7+F7</f>
        <v>3258.31</v>
      </c>
      <c r="D7" s="32">
        <f aca="true" t="shared" si="0" ref="D7:I7">D8+D23+D29</f>
        <v>3258.31</v>
      </c>
      <c r="E7" s="32">
        <f t="shared" si="0"/>
        <v>0</v>
      </c>
      <c r="F7" s="32">
        <f t="shared" si="0"/>
        <v>0</v>
      </c>
      <c r="G7" s="32">
        <f t="shared" si="0"/>
        <v>948</v>
      </c>
      <c r="H7" s="32">
        <f t="shared" si="0"/>
        <v>59.13</v>
      </c>
      <c r="I7" s="32">
        <f t="shared" si="0"/>
        <v>0</v>
      </c>
    </row>
    <row r="8" spans="1:9" ht="29.25" customHeight="1">
      <c r="A8" s="18" t="s">
        <v>168</v>
      </c>
      <c r="B8" s="31">
        <f>C8+G8+H8</f>
        <v>3142.82</v>
      </c>
      <c r="C8" s="31">
        <f>D8+E8+F8</f>
        <v>3142.82</v>
      </c>
      <c r="D8" s="32">
        <f aca="true" t="shared" si="1" ref="D8:I8">SUM(D9:D22)</f>
        <v>3142.82</v>
      </c>
      <c r="E8" s="32">
        <f t="shared" si="1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</row>
    <row r="9" spans="1:9" ht="25.5" customHeight="1">
      <c r="A9" s="23" t="s">
        <v>197</v>
      </c>
      <c r="B9" s="31">
        <f aca="true" t="shared" si="2" ref="B9:B22">C9+G9+H9</f>
        <v>631.26</v>
      </c>
      <c r="C9" s="31">
        <f aca="true" t="shared" si="3" ref="C9:C22">D9+E9+F9</f>
        <v>631.26</v>
      </c>
      <c r="D9" s="32">
        <f>458.1+173.16</f>
        <v>631.26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9" ht="25.5" customHeight="1">
      <c r="A10" s="23" t="s">
        <v>198</v>
      </c>
      <c r="B10" s="31">
        <f t="shared" si="2"/>
        <v>257.86</v>
      </c>
      <c r="C10" s="31">
        <f t="shared" si="3"/>
        <v>257.86</v>
      </c>
      <c r="D10" s="32">
        <f>251+3+3.86</f>
        <v>257.86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</row>
    <row r="11" spans="1:9" ht="25.5" customHeight="1">
      <c r="A11" s="23" t="s">
        <v>199</v>
      </c>
      <c r="B11" s="31">
        <f t="shared" si="2"/>
        <v>674.64</v>
      </c>
      <c r="C11" s="31">
        <f t="shared" si="3"/>
        <v>674.64</v>
      </c>
      <c r="D11" s="32">
        <v>674.64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</row>
    <row r="12" spans="1:9" ht="25.5" customHeight="1">
      <c r="A12" s="29" t="s">
        <v>203</v>
      </c>
      <c r="B12" s="31">
        <f t="shared" si="2"/>
        <v>6.4</v>
      </c>
      <c r="C12" s="31">
        <f t="shared" si="3"/>
        <v>6.4</v>
      </c>
      <c r="D12" s="32">
        <v>6.4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1:9" ht="25.5" customHeight="1">
      <c r="A13" s="23" t="s">
        <v>256</v>
      </c>
      <c r="B13" s="31">
        <f t="shared" si="2"/>
        <v>36.16</v>
      </c>
      <c r="C13" s="31">
        <f t="shared" si="3"/>
        <v>36.16</v>
      </c>
      <c r="D13" s="32">
        <v>36.16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</row>
    <row r="14" spans="1:9" ht="25.5" customHeight="1">
      <c r="A14" s="23" t="s">
        <v>257</v>
      </c>
      <c r="B14" s="31">
        <f t="shared" si="2"/>
        <v>40</v>
      </c>
      <c r="C14" s="31">
        <f t="shared" si="3"/>
        <v>40</v>
      </c>
      <c r="D14" s="32">
        <v>40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  <row r="15" spans="1:9" ht="25.5" customHeight="1">
      <c r="A15" s="23" t="s">
        <v>205</v>
      </c>
      <c r="B15" s="31">
        <f t="shared" si="2"/>
        <v>22.05</v>
      </c>
      <c r="C15" s="31">
        <f t="shared" si="3"/>
        <v>22.05</v>
      </c>
      <c r="D15" s="32">
        <v>22.05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25.5" customHeight="1">
      <c r="A16" s="30" t="s">
        <v>208</v>
      </c>
      <c r="B16" s="31">
        <f>C16+G16+H16</f>
        <v>10</v>
      </c>
      <c r="C16" s="31">
        <f>D16+E16+F16</f>
        <v>10</v>
      </c>
      <c r="D16" s="32">
        <v>10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25.5" customHeight="1">
      <c r="A17" s="30" t="s">
        <v>206</v>
      </c>
      <c r="B17" s="31">
        <f t="shared" si="2"/>
        <v>2</v>
      </c>
      <c r="C17" s="31">
        <f t="shared" si="3"/>
        <v>2</v>
      </c>
      <c r="D17" s="32">
        <v>2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</row>
    <row r="18" spans="1:9" ht="25.5" customHeight="1">
      <c r="A18" s="29" t="s">
        <v>204</v>
      </c>
      <c r="B18" s="31">
        <f t="shared" si="2"/>
        <v>50</v>
      </c>
      <c r="C18" s="31">
        <f t="shared" si="3"/>
        <v>50</v>
      </c>
      <c r="D18" s="32">
        <v>50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25.5" customHeight="1">
      <c r="A19" s="30" t="s">
        <v>200</v>
      </c>
      <c r="B19" s="31">
        <f t="shared" si="2"/>
        <v>243.04</v>
      </c>
      <c r="C19" s="31">
        <f t="shared" si="3"/>
        <v>243.04</v>
      </c>
      <c r="D19" s="32">
        <v>243.04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25.5" customHeight="1">
      <c r="A20" s="30" t="s">
        <v>201</v>
      </c>
      <c r="B20" s="31">
        <f t="shared" si="2"/>
        <v>388.41</v>
      </c>
      <c r="C20" s="31">
        <f t="shared" si="3"/>
        <v>388.41</v>
      </c>
      <c r="D20" s="32">
        <v>388.41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25.5" customHeight="1">
      <c r="A21" s="30" t="s">
        <v>202</v>
      </c>
      <c r="B21" s="31">
        <f t="shared" si="2"/>
        <v>776</v>
      </c>
      <c r="C21" s="31">
        <f t="shared" si="3"/>
        <v>776</v>
      </c>
      <c r="D21" s="32">
        <v>776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1:9" ht="25.5" customHeight="1">
      <c r="A22" s="30" t="s">
        <v>207</v>
      </c>
      <c r="B22" s="31">
        <f t="shared" si="2"/>
        <v>5</v>
      </c>
      <c r="C22" s="31">
        <f t="shared" si="3"/>
        <v>5</v>
      </c>
      <c r="D22" s="32">
        <v>5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25.5" customHeight="1">
      <c r="A23" s="29" t="s">
        <v>209</v>
      </c>
      <c r="B23" s="31">
        <f aca="true" t="shared" si="4" ref="B23:B34">C23+G23+H23</f>
        <v>32</v>
      </c>
      <c r="C23" s="31">
        <f aca="true" t="shared" si="5" ref="C23:C34">D23+E23+F23</f>
        <v>32</v>
      </c>
      <c r="D23" s="32">
        <f aca="true" t="shared" si="6" ref="D23:I23">SUM(D24:D28)</f>
        <v>32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</row>
    <row r="24" spans="1:9" ht="25.5" customHeight="1">
      <c r="A24" s="29" t="s">
        <v>210</v>
      </c>
      <c r="B24" s="31">
        <f t="shared" si="4"/>
        <v>8.8</v>
      </c>
      <c r="C24" s="31">
        <f t="shared" si="5"/>
        <v>8.8</v>
      </c>
      <c r="D24" s="32">
        <v>8.8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25.5" customHeight="1">
      <c r="A25" s="29" t="s">
        <v>276</v>
      </c>
      <c r="B25" s="31">
        <f>C25+G25+H25</f>
        <v>1.7</v>
      </c>
      <c r="C25" s="31">
        <f>D25+E25+F25</f>
        <v>1.7</v>
      </c>
      <c r="D25" s="32">
        <v>1.7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</row>
    <row r="26" spans="1:9" ht="25.5" customHeight="1">
      <c r="A26" s="29" t="s">
        <v>211</v>
      </c>
      <c r="B26" s="31">
        <f>C26+G26+H26</f>
        <v>5</v>
      </c>
      <c r="C26" s="31">
        <f>D26+E26+F26</f>
        <v>5</v>
      </c>
      <c r="D26" s="32">
        <v>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1:9" ht="25.5" customHeight="1">
      <c r="A27" s="29" t="s">
        <v>212</v>
      </c>
      <c r="B27" s="31">
        <f t="shared" si="4"/>
        <v>0.5</v>
      </c>
      <c r="C27" s="31">
        <f t="shared" si="5"/>
        <v>0.5</v>
      </c>
      <c r="D27" s="32">
        <v>0.5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1:9" ht="25.5" customHeight="1">
      <c r="A28" s="29" t="s">
        <v>213</v>
      </c>
      <c r="B28" s="31">
        <f t="shared" si="4"/>
        <v>16</v>
      </c>
      <c r="C28" s="31">
        <f t="shared" si="5"/>
        <v>16</v>
      </c>
      <c r="D28" s="32">
        <v>16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25.5" customHeight="1">
      <c r="A29" s="30" t="s">
        <v>221</v>
      </c>
      <c r="B29" s="31">
        <f t="shared" si="4"/>
        <v>1090.6200000000001</v>
      </c>
      <c r="C29" s="31">
        <f t="shared" si="5"/>
        <v>83.49</v>
      </c>
      <c r="D29" s="32">
        <f aca="true" t="shared" si="7" ref="D29:I29">SUM(D30:D35)</f>
        <v>83.49</v>
      </c>
      <c r="E29" s="32">
        <f t="shared" si="7"/>
        <v>0</v>
      </c>
      <c r="F29" s="32">
        <f t="shared" si="7"/>
        <v>0</v>
      </c>
      <c r="G29" s="32">
        <f t="shared" si="7"/>
        <v>948</v>
      </c>
      <c r="H29" s="32">
        <f t="shared" si="7"/>
        <v>59.13</v>
      </c>
      <c r="I29" s="32">
        <f t="shared" si="7"/>
        <v>0</v>
      </c>
    </row>
    <row r="30" spans="1:9" ht="25.5" customHeight="1">
      <c r="A30" s="42" t="s">
        <v>279</v>
      </c>
      <c r="B30" s="31">
        <f t="shared" si="4"/>
        <v>0.11</v>
      </c>
      <c r="C30" s="31">
        <f t="shared" si="5"/>
        <v>0.11</v>
      </c>
      <c r="D30" s="32">
        <v>0.11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25.5" customHeight="1">
      <c r="A31" s="30" t="s">
        <v>277</v>
      </c>
      <c r="B31" s="31">
        <f t="shared" si="4"/>
        <v>5.73</v>
      </c>
      <c r="C31" s="31">
        <f t="shared" si="5"/>
        <v>5.73</v>
      </c>
      <c r="D31" s="32">
        <v>5.73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25.5" customHeight="1">
      <c r="A32" s="30" t="s">
        <v>219</v>
      </c>
      <c r="B32" s="31">
        <f t="shared" si="4"/>
        <v>77.44</v>
      </c>
      <c r="C32" s="31">
        <f t="shared" si="5"/>
        <v>77.44</v>
      </c>
      <c r="D32" s="32">
        <v>77.44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25.5" customHeight="1">
      <c r="A33" s="30" t="s">
        <v>261</v>
      </c>
      <c r="B33" s="31">
        <f t="shared" si="4"/>
        <v>0.21</v>
      </c>
      <c r="C33" s="31">
        <f t="shared" si="5"/>
        <v>0.21</v>
      </c>
      <c r="D33" s="32">
        <v>0.21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25.5" customHeight="1">
      <c r="A34" s="30" t="s">
        <v>220</v>
      </c>
      <c r="B34" s="31">
        <f t="shared" si="4"/>
        <v>948</v>
      </c>
      <c r="C34" s="31">
        <f t="shared" si="5"/>
        <v>0</v>
      </c>
      <c r="D34" s="32">
        <v>0</v>
      </c>
      <c r="E34" s="32">
        <v>0</v>
      </c>
      <c r="F34" s="32">
        <v>0</v>
      </c>
      <c r="G34" s="32">
        <v>948</v>
      </c>
      <c r="H34" s="32">
        <v>0</v>
      </c>
      <c r="I34" s="32">
        <v>0</v>
      </c>
    </row>
    <row r="35" spans="1:9" ht="25.5" customHeight="1">
      <c r="A35" s="41" t="s">
        <v>278</v>
      </c>
      <c r="B35" s="31">
        <f>C35+G35+H35</f>
        <v>59.13</v>
      </c>
      <c r="C35" s="31">
        <f>D35+E35+F35</f>
        <v>0</v>
      </c>
      <c r="D35" s="32">
        <v>0</v>
      </c>
      <c r="E35" s="32">
        <v>0</v>
      </c>
      <c r="F35" s="32">
        <v>0</v>
      </c>
      <c r="G35" s="32">
        <v>0</v>
      </c>
      <c r="H35" s="32">
        <v>59.13</v>
      </c>
      <c r="I35" s="32">
        <v>0</v>
      </c>
    </row>
    <row r="36" spans="1:9" ht="23.25" customHeight="1">
      <c r="A36" s="18" t="s">
        <v>148</v>
      </c>
      <c r="B36" s="33"/>
      <c r="C36" s="33"/>
      <c r="D36" s="33"/>
      <c r="E36" s="33"/>
      <c r="F36" s="33"/>
      <c r="G36" s="33"/>
      <c r="H36" s="33"/>
      <c r="I36" s="33"/>
    </row>
  </sheetData>
  <sheetProtection/>
  <mergeCells count="7">
    <mergeCell ref="B4:B5"/>
    <mergeCell ref="C4:F4"/>
    <mergeCell ref="G4:G5"/>
    <mergeCell ref="H4:H5"/>
    <mergeCell ref="I4:I5"/>
    <mergeCell ref="A2:I2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3.421875" style="0" customWidth="1"/>
    <col min="2" max="2" width="27.140625" style="0" customWidth="1"/>
  </cols>
  <sheetData>
    <row r="1" ht="13.5">
      <c r="B1" s="4" t="s">
        <v>24</v>
      </c>
    </row>
    <row r="2" spans="1:3" ht="30" customHeight="1">
      <c r="A2" s="45" t="s">
        <v>32</v>
      </c>
      <c r="B2" s="45"/>
      <c r="C2" s="8"/>
    </row>
    <row r="3" spans="1:2" ht="23.25" customHeight="1">
      <c r="A3" t="s">
        <v>166</v>
      </c>
      <c r="B3" s="4" t="s">
        <v>14</v>
      </c>
    </row>
    <row r="4" spans="1:2" ht="23.25" customHeight="1">
      <c r="A4" s="5" t="s">
        <v>2</v>
      </c>
      <c r="B4" s="1" t="s">
        <v>262</v>
      </c>
    </row>
    <row r="5" spans="1:2" ht="23.25" customHeight="1">
      <c r="A5" s="6" t="s">
        <v>23</v>
      </c>
      <c r="B5" s="13">
        <f>B6+B7</f>
        <v>4919.22</v>
      </c>
    </row>
    <row r="6" spans="1:2" ht="23.25" customHeight="1">
      <c r="A6" s="6" t="s">
        <v>26</v>
      </c>
      <c r="B6" s="12">
        <f>3941.03+593.81+384.38</f>
        <v>4919.22</v>
      </c>
    </row>
    <row r="7" spans="1:2" ht="23.25" customHeight="1">
      <c r="A7" s="6" t="s">
        <v>25</v>
      </c>
      <c r="B7" s="12">
        <v>0</v>
      </c>
    </row>
    <row r="8" spans="1:2" ht="23.25" customHeight="1">
      <c r="A8" s="6" t="s">
        <v>12</v>
      </c>
      <c r="B8" s="13">
        <f>B9+B10</f>
        <v>948</v>
      </c>
    </row>
    <row r="9" spans="1:2" ht="23.25" customHeight="1">
      <c r="A9" s="6" t="s">
        <v>137</v>
      </c>
      <c r="B9" s="12">
        <v>0</v>
      </c>
    </row>
    <row r="10" spans="1:2" ht="23.25" customHeight="1">
      <c r="A10" s="6" t="s">
        <v>27</v>
      </c>
      <c r="B10" s="12">
        <v>948</v>
      </c>
    </row>
    <row r="11" spans="1:2" ht="23.25" customHeight="1">
      <c r="A11" s="6" t="s">
        <v>5</v>
      </c>
      <c r="B11" s="13">
        <f>B12+B13+B14</f>
        <v>0</v>
      </c>
    </row>
    <row r="12" spans="1:2" ht="23.25" customHeight="1">
      <c r="A12" s="6" t="s">
        <v>28</v>
      </c>
      <c r="B12" s="12">
        <v>0</v>
      </c>
    </row>
    <row r="13" spans="1:2" ht="23.25" customHeight="1">
      <c r="A13" s="6" t="s">
        <v>29</v>
      </c>
      <c r="B13" s="12">
        <v>0</v>
      </c>
    </row>
    <row r="14" spans="1:2" ht="23.25" customHeight="1">
      <c r="A14" s="6" t="s">
        <v>30</v>
      </c>
      <c r="B14" s="12">
        <v>0</v>
      </c>
    </row>
    <row r="15" spans="1:2" ht="23.25" customHeight="1">
      <c r="A15" s="7"/>
      <c r="B15" s="12"/>
    </row>
    <row r="16" spans="1:2" ht="23.25" customHeight="1">
      <c r="A16" s="5" t="s">
        <v>17</v>
      </c>
      <c r="B16" s="25">
        <f>B5+B8+B11</f>
        <v>5867.22</v>
      </c>
    </row>
    <row r="17" spans="1:2" ht="23.25" customHeight="1">
      <c r="A17" s="7"/>
      <c r="B17" s="12"/>
    </row>
    <row r="18" spans="1:2" ht="23.25" customHeight="1">
      <c r="A18" s="6" t="s">
        <v>6</v>
      </c>
      <c r="B18" s="12">
        <v>0</v>
      </c>
    </row>
    <row r="19" spans="1:2" ht="23.25" customHeight="1">
      <c r="A19" s="6" t="s">
        <v>20</v>
      </c>
      <c r="B19" s="12">
        <v>0</v>
      </c>
    </row>
    <row r="20" spans="1:2" ht="23.25" customHeight="1">
      <c r="A20" s="6" t="s">
        <v>13</v>
      </c>
      <c r="B20" s="12">
        <v>0</v>
      </c>
    </row>
    <row r="21" spans="1:2" ht="23.25" customHeight="1">
      <c r="A21" s="3" t="s">
        <v>145</v>
      </c>
      <c r="B21" s="12">
        <v>59.13</v>
      </c>
    </row>
    <row r="22" spans="1:2" ht="23.25" customHeight="1">
      <c r="A22" s="3"/>
      <c r="B22" s="12"/>
    </row>
    <row r="23" spans="1:2" ht="23.25" customHeight="1">
      <c r="A23" s="5" t="s">
        <v>22</v>
      </c>
      <c r="B23" s="13">
        <f>B16+B18+B19+B20+B21</f>
        <v>5926.35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36.421875" style="0" customWidth="1"/>
    <col min="2" max="2" width="26.8515625" style="0" customWidth="1"/>
  </cols>
  <sheetData>
    <row r="1" ht="13.5">
      <c r="B1" s="4" t="s">
        <v>263</v>
      </c>
    </row>
    <row r="2" spans="1:2" ht="30" customHeight="1">
      <c r="A2" s="45" t="s">
        <v>31</v>
      </c>
      <c r="B2" s="45"/>
    </row>
    <row r="3" spans="1:2" ht="23.25" customHeight="1">
      <c r="A3" t="s">
        <v>166</v>
      </c>
      <c r="B3" s="4" t="s">
        <v>14</v>
      </c>
    </row>
    <row r="4" spans="1:2" ht="23.25" customHeight="1">
      <c r="A4" s="5" t="s">
        <v>2</v>
      </c>
      <c r="B4" s="1" t="s">
        <v>262</v>
      </c>
    </row>
    <row r="5" spans="1:2" ht="23.25" customHeight="1">
      <c r="A5" s="6" t="s">
        <v>3</v>
      </c>
      <c r="B5" s="13">
        <f>SUM(B6:B9)</f>
        <v>1660.91</v>
      </c>
    </row>
    <row r="6" spans="1:2" ht="23.25" customHeight="1">
      <c r="A6" s="6" t="s">
        <v>34</v>
      </c>
      <c r="B6" s="14">
        <f>563.8+406.74+269.45</f>
        <v>1239.99</v>
      </c>
    </row>
    <row r="7" spans="1:2" ht="23.25" customHeight="1">
      <c r="A7" s="6" t="s">
        <v>35</v>
      </c>
      <c r="B7" s="14">
        <f>79.06+45.5+46.36</f>
        <v>170.92000000000002</v>
      </c>
    </row>
    <row r="8" spans="1:2" ht="23.25" customHeight="1">
      <c r="A8" s="6" t="s">
        <v>36</v>
      </c>
      <c r="B8" s="14">
        <f>155.35+58.08+36.57</f>
        <v>250</v>
      </c>
    </row>
    <row r="9" spans="1:2" ht="23.25" customHeight="1">
      <c r="A9" s="6" t="s">
        <v>37</v>
      </c>
      <c r="B9" s="14">
        <v>0</v>
      </c>
    </row>
    <row r="10" spans="1:2" ht="23.25" customHeight="1">
      <c r="A10" s="7"/>
      <c r="B10" s="14"/>
    </row>
    <row r="11" spans="1:2" ht="23.25" customHeight="1">
      <c r="A11" s="6" t="s">
        <v>4</v>
      </c>
      <c r="B11" s="13">
        <f>SUM(B12:B21)</f>
        <v>4265.44</v>
      </c>
    </row>
    <row r="12" spans="1:2" ht="23.25" customHeight="1">
      <c r="A12" s="6" t="s">
        <v>38</v>
      </c>
      <c r="B12" s="14">
        <f>126.06+25.2</f>
        <v>151.26</v>
      </c>
    </row>
    <row r="13" spans="1:2" ht="23.25" customHeight="1">
      <c r="A13" s="6" t="s">
        <v>39</v>
      </c>
      <c r="B13" s="14">
        <f>62.05</f>
        <v>62.05</v>
      </c>
    </row>
    <row r="14" spans="1:2" ht="23.25" customHeight="1">
      <c r="A14" s="6" t="s">
        <v>40</v>
      </c>
      <c r="B14" s="14">
        <f>100+214.2+27.68</f>
        <v>341.88</v>
      </c>
    </row>
    <row r="15" spans="1:2" ht="23.25" customHeight="1">
      <c r="A15" s="6" t="s">
        <v>41</v>
      </c>
      <c r="B15" s="14">
        <v>0</v>
      </c>
    </row>
    <row r="16" spans="1:2" ht="23.25" customHeight="1">
      <c r="A16" s="6" t="s">
        <v>42</v>
      </c>
      <c r="B16" s="14"/>
    </row>
    <row r="17" spans="1:2" ht="23.25" customHeight="1">
      <c r="A17" s="6" t="s">
        <v>138</v>
      </c>
      <c r="B17" s="14">
        <f>654+122+146.53+5</f>
        <v>927.53</v>
      </c>
    </row>
    <row r="18" spans="1:2" ht="23.25" customHeight="1">
      <c r="A18" s="6" t="s">
        <v>43</v>
      </c>
      <c r="B18" s="14">
        <f>4.8+1.8</f>
        <v>6.6</v>
      </c>
    </row>
    <row r="19" spans="1:2" ht="23.25" customHeight="1">
      <c r="A19" s="6" t="s">
        <v>134</v>
      </c>
      <c r="B19" s="14">
        <f>1525.65+154.85+1090.62+5</f>
        <v>2776.12</v>
      </c>
    </row>
    <row r="20" spans="1:2" ht="23.25" customHeight="1">
      <c r="A20" s="6" t="s">
        <v>139</v>
      </c>
      <c r="B20" s="14">
        <v>0</v>
      </c>
    </row>
    <row r="21" spans="1:2" ht="23.25" customHeight="1">
      <c r="A21" s="6" t="s">
        <v>44</v>
      </c>
      <c r="B21" s="14">
        <v>0</v>
      </c>
    </row>
    <row r="22" spans="1:2" ht="23.25" customHeight="1">
      <c r="A22" s="7"/>
      <c r="B22" s="14"/>
    </row>
    <row r="23" spans="1:2" ht="23.25" customHeight="1">
      <c r="A23" s="6" t="s">
        <v>45</v>
      </c>
      <c r="B23" s="14">
        <v>0</v>
      </c>
    </row>
    <row r="24" spans="1:2" ht="23.25" customHeight="1">
      <c r="A24" s="7"/>
      <c r="B24" s="14"/>
    </row>
    <row r="25" spans="1:2" ht="23.25" customHeight="1">
      <c r="A25" s="5" t="s">
        <v>18</v>
      </c>
      <c r="B25" s="26">
        <f>B5+B11+B23</f>
        <v>5926.349999999999</v>
      </c>
    </row>
    <row r="26" spans="1:2" ht="23.25" customHeight="1">
      <c r="A26" s="7"/>
      <c r="B26" s="14"/>
    </row>
    <row r="27" spans="1:2" ht="23.25" customHeight="1">
      <c r="A27" s="6" t="s">
        <v>46</v>
      </c>
      <c r="B27" s="14">
        <v>0</v>
      </c>
    </row>
    <row r="28" spans="1:2" ht="23.25" customHeight="1">
      <c r="A28" s="6" t="s">
        <v>7</v>
      </c>
      <c r="B28" s="14">
        <v>0</v>
      </c>
    </row>
    <row r="29" spans="1:2" ht="23.25" customHeight="1">
      <c r="A29" s="6" t="s">
        <v>8</v>
      </c>
      <c r="B29" s="14"/>
    </row>
    <row r="30" spans="1:2" ht="23.25" customHeight="1">
      <c r="A30" s="7"/>
      <c r="B30" s="14"/>
    </row>
    <row r="31" spans="1:2" ht="23.25" customHeight="1">
      <c r="A31" s="5" t="s">
        <v>33</v>
      </c>
      <c r="B31" s="13">
        <f>B25+B27+B28+B29</f>
        <v>5926.349999999999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6" sqref="D6:D13"/>
    </sheetView>
  </sheetViews>
  <sheetFormatPr defaultColWidth="9.140625" defaultRowHeight="15"/>
  <cols>
    <col min="1" max="1" width="27.421875" style="0" customWidth="1"/>
    <col min="2" max="2" width="15.00390625" style="0" customWidth="1"/>
    <col min="3" max="3" width="27.421875" style="0" customWidth="1"/>
    <col min="4" max="4" width="16.00390625" style="0" customWidth="1"/>
  </cols>
  <sheetData>
    <row r="1" ht="13.5">
      <c r="D1" s="4" t="s">
        <v>51</v>
      </c>
    </row>
    <row r="2" spans="1:4" ht="30" customHeight="1">
      <c r="A2" s="45" t="s">
        <v>47</v>
      </c>
      <c r="B2" s="45"/>
      <c r="C2" s="45"/>
      <c r="D2" s="45"/>
    </row>
    <row r="3" spans="1:4" ht="23.25" customHeight="1">
      <c r="A3" t="s">
        <v>166</v>
      </c>
      <c r="D3" s="4" t="s">
        <v>14</v>
      </c>
    </row>
    <row r="4" spans="1:4" ht="23.25" customHeight="1">
      <c r="A4" s="47" t="s">
        <v>0</v>
      </c>
      <c r="B4" s="47"/>
      <c r="C4" s="47" t="s">
        <v>1</v>
      </c>
      <c r="D4" s="47"/>
    </row>
    <row r="5" spans="1:4" ht="23.25" customHeight="1">
      <c r="A5" s="5" t="s">
        <v>2</v>
      </c>
      <c r="B5" s="1" t="s">
        <v>262</v>
      </c>
      <c r="C5" s="5" t="s">
        <v>2</v>
      </c>
      <c r="D5" s="1" t="s">
        <v>262</v>
      </c>
    </row>
    <row r="6" spans="1:4" ht="23.25" customHeight="1">
      <c r="A6" s="6" t="s">
        <v>49</v>
      </c>
      <c r="B6" s="14">
        <f>3941.03+593.81+384.38</f>
        <v>4919.22</v>
      </c>
      <c r="C6" s="6" t="s">
        <v>48</v>
      </c>
      <c r="D6" s="14">
        <f>3941.03+593.81+384.38</f>
        <v>4919.22</v>
      </c>
    </row>
    <row r="7" spans="1:4" ht="23.25" customHeight="1">
      <c r="A7" s="6" t="s">
        <v>140</v>
      </c>
      <c r="B7" s="14">
        <v>0</v>
      </c>
      <c r="C7" s="6" t="s">
        <v>140</v>
      </c>
      <c r="D7" s="14">
        <v>0</v>
      </c>
    </row>
    <row r="8" spans="1:4" ht="23.25" customHeight="1">
      <c r="A8" s="6" t="s">
        <v>50</v>
      </c>
      <c r="B8" s="14">
        <v>0</v>
      </c>
      <c r="C8" s="6" t="s">
        <v>50</v>
      </c>
      <c r="D8" s="14">
        <v>0</v>
      </c>
    </row>
    <row r="9" spans="1:4" ht="23.25" customHeight="1">
      <c r="A9" s="7"/>
      <c r="B9" s="14"/>
      <c r="C9" s="7"/>
      <c r="D9" s="14"/>
    </row>
    <row r="10" spans="1:4" ht="23.25" customHeight="1">
      <c r="A10" s="5" t="s">
        <v>17</v>
      </c>
      <c r="B10" s="13">
        <f>B6+B7+B8</f>
        <v>4919.22</v>
      </c>
      <c r="C10" s="5" t="s">
        <v>19</v>
      </c>
      <c r="D10" s="13">
        <f>D6+D7+D8</f>
        <v>4919.22</v>
      </c>
    </row>
    <row r="11" spans="1:4" ht="23.25" customHeight="1">
      <c r="A11" s="3"/>
      <c r="B11" s="12"/>
      <c r="C11" s="3"/>
      <c r="D11" s="3"/>
    </row>
    <row r="12" spans="1:4" ht="23.25" customHeight="1">
      <c r="A12" s="21" t="s">
        <v>152</v>
      </c>
      <c r="B12" s="13"/>
      <c r="C12" s="20" t="s">
        <v>154</v>
      </c>
      <c r="D12" s="13">
        <f>'表3'!B27</f>
        <v>0</v>
      </c>
    </row>
    <row r="13" spans="1:4" ht="23.25" customHeight="1">
      <c r="A13" s="15" t="s">
        <v>9</v>
      </c>
      <c r="B13" s="13">
        <f>B10+B12</f>
        <v>4919.22</v>
      </c>
      <c r="C13" s="15" t="s">
        <v>10</v>
      </c>
      <c r="D13" s="13">
        <f>D10+D12</f>
        <v>4919.22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0.421875" style="0" customWidth="1"/>
    <col min="2" max="2" width="13.57421875" style="0" customWidth="1"/>
    <col min="3" max="3" width="17.28125" style="0" customWidth="1"/>
    <col min="4" max="4" width="16.421875" style="0" customWidth="1"/>
  </cols>
  <sheetData>
    <row r="1" ht="13.5">
      <c r="D1" s="4" t="s">
        <v>58</v>
      </c>
    </row>
    <row r="2" spans="1:4" ht="30" customHeight="1">
      <c r="A2" s="45" t="s">
        <v>59</v>
      </c>
      <c r="B2" s="45"/>
      <c r="C2" s="45"/>
      <c r="D2" s="45"/>
    </row>
    <row r="3" spans="1:4" ht="23.25" customHeight="1">
      <c r="A3" t="s">
        <v>166</v>
      </c>
      <c r="D3" s="4" t="s">
        <v>14</v>
      </c>
    </row>
    <row r="4" spans="1:4" ht="23.25" customHeight="1">
      <c r="A4" s="47" t="s">
        <v>52</v>
      </c>
      <c r="B4" s="47" t="s">
        <v>53</v>
      </c>
      <c r="C4" s="47"/>
      <c r="D4" s="47"/>
    </row>
    <row r="5" spans="1:4" ht="23.25" customHeight="1">
      <c r="A5" s="47"/>
      <c r="B5" s="5" t="s">
        <v>54</v>
      </c>
      <c r="C5" s="5" t="s">
        <v>57</v>
      </c>
      <c r="D5" s="5" t="s">
        <v>55</v>
      </c>
    </row>
    <row r="6" spans="1:4" ht="23.25" customHeight="1">
      <c r="A6" s="5" t="s">
        <v>133</v>
      </c>
      <c r="B6" s="13">
        <f>C6+D6</f>
        <v>4919.22</v>
      </c>
      <c r="C6" s="14">
        <f>C7+C11+C19+C74+C78+C82</f>
        <v>1660.91</v>
      </c>
      <c r="D6" s="14">
        <f>D7+D11+D19+D74+D78+D82</f>
        <v>3258.31</v>
      </c>
    </row>
    <row r="7" spans="1:4" ht="23.25" customHeight="1">
      <c r="A7" s="22" t="s">
        <v>169</v>
      </c>
      <c r="B7" s="13">
        <f>SUM(C7:D7)</f>
        <v>6.4</v>
      </c>
      <c r="C7" s="14">
        <f aca="true" t="shared" si="0" ref="C7:D9">C8</f>
        <v>0</v>
      </c>
      <c r="D7" s="14">
        <f t="shared" si="0"/>
        <v>6.4</v>
      </c>
    </row>
    <row r="8" spans="1:4" ht="23.25" customHeight="1">
      <c r="A8" s="22" t="s">
        <v>170</v>
      </c>
      <c r="B8" s="13">
        <f aca="true" t="shared" si="1" ref="B8:B67">SUM(C8:D8)</f>
        <v>6.4</v>
      </c>
      <c r="C8" s="14">
        <f t="shared" si="0"/>
        <v>0</v>
      </c>
      <c r="D8" s="14">
        <f t="shared" si="0"/>
        <v>6.4</v>
      </c>
    </row>
    <row r="9" spans="1:4" ht="23.25" customHeight="1">
      <c r="A9" s="22" t="s">
        <v>171</v>
      </c>
      <c r="B9" s="13">
        <f t="shared" si="1"/>
        <v>6.4</v>
      </c>
      <c r="C9" s="14">
        <f t="shared" si="0"/>
        <v>0</v>
      </c>
      <c r="D9" s="14">
        <f t="shared" si="0"/>
        <v>6.4</v>
      </c>
    </row>
    <row r="10" spans="1:4" ht="23.25" customHeight="1">
      <c r="A10" s="34" t="s">
        <v>222</v>
      </c>
      <c r="B10" s="13">
        <f t="shared" si="1"/>
        <v>6.4</v>
      </c>
      <c r="C10" s="14">
        <v>0</v>
      </c>
      <c r="D10" s="14">
        <v>6.4</v>
      </c>
    </row>
    <row r="11" spans="1:4" ht="23.25" customHeight="1">
      <c r="A11" s="6" t="s">
        <v>136</v>
      </c>
      <c r="B11" s="13">
        <f t="shared" si="1"/>
        <v>230.94</v>
      </c>
      <c r="C11" s="14">
        <f>C12</f>
        <v>230.94</v>
      </c>
      <c r="D11" s="14">
        <f>D12</f>
        <v>0</v>
      </c>
    </row>
    <row r="12" spans="1:4" ht="23.25" customHeight="1">
      <c r="A12" s="22" t="s">
        <v>160</v>
      </c>
      <c r="B12" s="13">
        <f t="shared" si="1"/>
        <v>230.94</v>
      </c>
      <c r="C12" s="14">
        <f>C13+C16</f>
        <v>230.94</v>
      </c>
      <c r="D12" s="14">
        <f>D13+D16</f>
        <v>0</v>
      </c>
    </row>
    <row r="13" spans="1:4" ht="23.25" customHeight="1">
      <c r="A13" s="22" t="s">
        <v>161</v>
      </c>
      <c r="B13" s="13">
        <f t="shared" si="1"/>
        <v>180.71</v>
      </c>
      <c r="C13" s="14">
        <f>C14+C15</f>
        <v>180.71</v>
      </c>
      <c r="D13" s="14">
        <f>D14+D15</f>
        <v>0</v>
      </c>
    </row>
    <row r="14" spans="1:4" ht="23.25" customHeight="1">
      <c r="A14" s="34" t="s">
        <v>222</v>
      </c>
      <c r="B14" s="13">
        <f t="shared" si="1"/>
        <v>148.4</v>
      </c>
      <c r="C14" s="14">
        <v>148.4</v>
      </c>
      <c r="D14" s="14">
        <v>0</v>
      </c>
    </row>
    <row r="15" spans="1:4" ht="23.25" customHeight="1">
      <c r="A15" s="34" t="s">
        <v>224</v>
      </c>
      <c r="B15" s="13">
        <f t="shared" si="1"/>
        <v>32.31</v>
      </c>
      <c r="C15" s="14">
        <v>32.31</v>
      </c>
      <c r="D15" s="14">
        <v>0</v>
      </c>
    </row>
    <row r="16" spans="1:4" ht="23.25" customHeight="1">
      <c r="A16" s="34" t="s">
        <v>225</v>
      </c>
      <c r="B16" s="13">
        <f t="shared" si="1"/>
        <v>50.23</v>
      </c>
      <c r="C16" s="14">
        <f>C17</f>
        <v>50.23</v>
      </c>
      <c r="D16" s="14">
        <f>D17</f>
        <v>0</v>
      </c>
    </row>
    <row r="17" spans="1:4" ht="23.25" customHeight="1">
      <c r="A17" s="34" t="s">
        <v>223</v>
      </c>
      <c r="B17" s="13">
        <f t="shared" si="1"/>
        <v>50.23</v>
      </c>
      <c r="C17" s="14">
        <f>C18</f>
        <v>50.23</v>
      </c>
      <c r="D17" s="14">
        <f>D18</f>
        <v>0</v>
      </c>
    </row>
    <row r="18" spans="1:4" ht="23.25" customHeight="1">
      <c r="A18" s="34" t="s">
        <v>226</v>
      </c>
      <c r="B18" s="13">
        <f t="shared" si="1"/>
        <v>50.23</v>
      </c>
      <c r="C18" s="14">
        <v>50.23</v>
      </c>
      <c r="D18" s="14">
        <v>0</v>
      </c>
    </row>
    <row r="19" spans="1:4" ht="30" customHeight="1">
      <c r="A19" s="22" t="s">
        <v>155</v>
      </c>
      <c r="B19" s="13">
        <f t="shared" si="1"/>
        <v>4524.78</v>
      </c>
      <c r="C19" s="14">
        <f>C20+C28+C35+C40+C54+C62+C65</f>
        <v>1314.08</v>
      </c>
      <c r="D19" s="14">
        <f>D20+D28+D35+D40+D54+D62+D65</f>
        <v>3210.7</v>
      </c>
    </row>
    <row r="20" spans="1:4" ht="30" customHeight="1">
      <c r="A20" s="22" t="s">
        <v>172</v>
      </c>
      <c r="B20" s="13">
        <f t="shared" si="1"/>
        <v>599.13</v>
      </c>
      <c r="C20" s="14">
        <f>C21+C23+C25</f>
        <v>562.86</v>
      </c>
      <c r="D20" s="14">
        <f>D21+D23+D25</f>
        <v>36.269999999999996</v>
      </c>
    </row>
    <row r="21" spans="1:4" ht="30" customHeight="1">
      <c r="A21" s="22" t="s">
        <v>173</v>
      </c>
      <c r="B21" s="13">
        <f t="shared" si="1"/>
        <v>526.1</v>
      </c>
      <c r="C21" s="14">
        <f>C22</f>
        <v>526.1</v>
      </c>
      <c r="D21" s="14">
        <f>D22</f>
        <v>0</v>
      </c>
    </row>
    <row r="22" spans="1:4" ht="30" customHeight="1">
      <c r="A22" s="34" t="s">
        <v>228</v>
      </c>
      <c r="B22" s="13">
        <f t="shared" si="1"/>
        <v>526.1</v>
      </c>
      <c r="C22" s="14">
        <v>526.1</v>
      </c>
      <c r="D22" s="14">
        <v>0</v>
      </c>
    </row>
    <row r="23" spans="1:4" ht="30" customHeight="1">
      <c r="A23" s="22" t="s">
        <v>174</v>
      </c>
      <c r="B23" s="13">
        <f t="shared" si="1"/>
        <v>36.76</v>
      </c>
      <c r="C23" s="14">
        <f>C24</f>
        <v>36.76</v>
      </c>
      <c r="D23" s="14">
        <f>D24</f>
        <v>0</v>
      </c>
    </row>
    <row r="24" spans="1:4" ht="30" customHeight="1">
      <c r="A24" s="34" t="s">
        <v>228</v>
      </c>
      <c r="B24" s="13">
        <f t="shared" si="1"/>
        <v>36.76</v>
      </c>
      <c r="C24" s="14">
        <v>36.76</v>
      </c>
      <c r="D24" s="14">
        <v>0</v>
      </c>
    </row>
    <row r="25" spans="1:4" ht="30" customHeight="1">
      <c r="A25" s="22" t="s">
        <v>175</v>
      </c>
      <c r="B25" s="13">
        <f t="shared" si="1"/>
        <v>36.269999999999996</v>
      </c>
      <c r="C25" s="14">
        <f>C26+C27</f>
        <v>0</v>
      </c>
      <c r="D25" s="14">
        <f>D26+D27</f>
        <v>36.269999999999996</v>
      </c>
    </row>
    <row r="26" spans="1:4" ht="30" customHeight="1">
      <c r="A26" s="34" t="s">
        <v>228</v>
      </c>
      <c r="B26" s="13">
        <f t="shared" si="1"/>
        <v>36.16</v>
      </c>
      <c r="C26" s="14">
        <v>0</v>
      </c>
      <c r="D26" s="14">
        <v>36.16</v>
      </c>
    </row>
    <row r="27" spans="1:4" ht="30" customHeight="1">
      <c r="A27" s="40" t="s">
        <v>258</v>
      </c>
      <c r="B27" s="13">
        <f t="shared" si="1"/>
        <v>0.11</v>
      </c>
      <c r="C27" s="14">
        <v>0</v>
      </c>
      <c r="D27" s="14">
        <v>0.11</v>
      </c>
    </row>
    <row r="28" spans="1:4" ht="30" customHeight="1">
      <c r="A28" s="22" t="s">
        <v>176</v>
      </c>
      <c r="B28" s="13">
        <f t="shared" si="1"/>
        <v>654</v>
      </c>
      <c r="C28" s="14">
        <f>C29+C31+C33</f>
        <v>0</v>
      </c>
      <c r="D28" s="14">
        <f>D29+D31+D33</f>
        <v>654</v>
      </c>
    </row>
    <row r="29" spans="1:4" ht="30" customHeight="1">
      <c r="A29" s="22" t="s">
        <v>177</v>
      </c>
      <c r="B29" s="13">
        <f t="shared" si="1"/>
        <v>45</v>
      </c>
      <c r="C29" s="14">
        <f>C30</f>
        <v>0</v>
      </c>
      <c r="D29" s="14">
        <f>D30</f>
        <v>45</v>
      </c>
    </row>
    <row r="30" spans="1:4" ht="30" customHeight="1">
      <c r="A30" s="34" t="s">
        <v>227</v>
      </c>
      <c r="B30" s="13">
        <f t="shared" si="1"/>
        <v>45</v>
      </c>
      <c r="C30" s="14">
        <v>0</v>
      </c>
      <c r="D30" s="14">
        <v>45</v>
      </c>
    </row>
    <row r="31" spans="1:4" ht="30" customHeight="1">
      <c r="A31" s="22" t="s">
        <v>178</v>
      </c>
      <c r="B31" s="13">
        <f t="shared" si="1"/>
        <v>9</v>
      </c>
      <c r="C31" s="14">
        <f>C32</f>
        <v>0</v>
      </c>
      <c r="D31" s="14">
        <f>D32</f>
        <v>9</v>
      </c>
    </row>
    <row r="32" spans="1:4" ht="30" customHeight="1">
      <c r="A32" s="34" t="s">
        <v>227</v>
      </c>
      <c r="B32" s="13">
        <f t="shared" si="1"/>
        <v>9</v>
      </c>
      <c r="C32" s="14">
        <v>0</v>
      </c>
      <c r="D32" s="14">
        <v>9</v>
      </c>
    </row>
    <row r="33" spans="1:4" ht="30" customHeight="1">
      <c r="A33" s="22" t="s">
        <v>179</v>
      </c>
      <c r="B33" s="13">
        <f t="shared" si="1"/>
        <v>600</v>
      </c>
      <c r="C33" s="14">
        <f>C34</f>
        <v>0</v>
      </c>
      <c r="D33" s="14">
        <f>D34</f>
        <v>600</v>
      </c>
    </row>
    <row r="34" spans="1:4" ht="30" customHeight="1">
      <c r="A34" s="34" t="s">
        <v>227</v>
      </c>
      <c r="B34" s="13">
        <f t="shared" si="1"/>
        <v>600</v>
      </c>
      <c r="C34" s="14">
        <v>0</v>
      </c>
      <c r="D34" s="14">
        <v>600</v>
      </c>
    </row>
    <row r="35" spans="1:4" ht="30" customHeight="1">
      <c r="A35" s="22" t="s">
        <v>180</v>
      </c>
      <c r="B35" s="13">
        <f t="shared" si="1"/>
        <v>388.40999999999997</v>
      </c>
      <c r="C35" s="14">
        <f>C36+C38</f>
        <v>0</v>
      </c>
      <c r="D35" s="14">
        <f>D36+D38</f>
        <v>388.40999999999997</v>
      </c>
    </row>
    <row r="36" spans="1:4" ht="30" customHeight="1">
      <c r="A36" s="40" t="s">
        <v>267</v>
      </c>
      <c r="B36" s="13">
        <f t="shared" si="1"/>
        <v>86.53</v>
      </c>
      <c r="C36" s="14">
        <f>C37</f>
        <v>0</v>
      </c>
      <c r="D36" s="14">
        <f>D37</f>
        <v>86.53</v>
      </c>
    </row>
    <row r="37" spans="1:4" ht="30" customHeight="1">
      <c r="A37" s="40" t="s">
        <v>227</v>
      </c>
      <c r="B37" s="13">
        <f t="shared" si="1"/>
        <v>86.53</v>
      </c>
      <c r="C37" s="14">
        <v>0</v>
      </c>
      <c r="D37" s="14">
        <v>86.53</v>
      </c>
    </row>
    <row r="38" spans="1:4" ht="30" customHeight="1">
      <c r="A38" s="22" t="s">
        <v>181</v>
      </c>
      <c r="B38" s="13">
        <f t="shared" si="1"/>
        <v>301.88</v>
      </c>
      <c r="C38" s="14">
        <f>C39</f>
        <v>0</v>
      </c>
      <c r="D38" s="14">
        <f>D39</f>
        <v>301.88</v>
      </c>
    </row>
    <row r="39" spans="1:4" ht="30" customHeight="1">
      <c r="A39" s="34" t="s">
        <v>227</v>
      </c>
      <c r="B39" s="13">
        <f t="shared" si="1"/>
        <v>301.88</v>
      </c>
      <c r="C39" s="14">
        <v>0</v>
      </c>
      <c r="D39" s="14">
        <v>301.88</v>
      </c>
    </row>
    <row r="40" spans="1:4" ht="30" customHeight="1">
      <c r="A40" s="22" t="s">
        <v>182</v>
      </c>
      <c r="B40" s="13">
        <f t="shared" si="1"/>
        <v>1070.98</v>
      </c>
      <c r="C40" s="14">
        <f>C41+C43+C45+C47+C49+C52</f>
        <v>679.72</v>
      </c>
      <c r="D40" s="14">
        <f>D41+D43+D45+D47+D49+D52</f>
        <v>391.26</v>
      </c>
    </row>
    <row r="41" spans="1:4" ht="30" customHeight="1">
      <c r="A41" s="34" t="s">
        <v>229</v>
      </c>
      <c r="B41" s="13">
        <f t="shared" si="1"/>
        <v>406.32</v>
      </c>
      <c r="C41" s="14">
        <f>C42</f>
        <v>400.59</v>
      </c>
      <c r="D41" s="14">
        <f>D42</f>
        <v>5.73</v>
      </c>
    </row>
    <row r="42" spans="1:4" ht="30" customHeight="1">
      <c r="A42" s="34" t="s">
        <v>230</v>
      </c>
      <c r="B42" s="13">
        <f t="shared" si="1"/>
        <v>406.32</v>
      </c>
      <c r="C42" s="14">
        <v>400.59</v>
      </c>
      <c r="D42" s="14">
        <v>5.73</v>
      </c>
    </row>
    <row r="43" spans="1:4" ht="30" customHeight="1">
      <c r="A43" s="34" t="s">
        <v>231</v>
      </c>
      <c r="B43" s="13">
        <f t="shared" si="1"/>
        <v>311.13</v>
      </c>
      <c r="C43" s="14">
        <f>C44</f>
        <v>279.13</v>
      </c>
      <c r="D43" s="14">
        <f>D44</f>
        <v>32</v>
      </c>
    </row>
    <row r="44" spans="1:4" ht="30" customHeight="1">
      <c r="A44" s="34" t="s">
        <v>232</v>
      </c>
      <c r="B44" s="13">
        <f t="shared" si="1"/>
        <v>311.13</v>
      </c>
      <c r="C44" s="14">
        <v>279.13</v>
      </c>
      <c r="D44" s="14">
        <v>32</v>
      </c>
    </row>
    <row r="45" spans="1:4" ht="30" customHeight="1">
      <c r="A45" s="22" t="s">
        <v>183</v>
      </c>
      <c r="B45" s="13">
        <f t="shared" si="1"/>
        <v>30</v>
      </c>
      <c r="C45" s="14">
        <f>C46</f>
        <v>0</v>
      </c>
      <c r="D45" s="14">
        <f>D46</f>
        <v>30</v>
      </c>
    </row>
    <row r="46" spans="1:4" ht="30" customHeight="1">
      <c r="A46" s="34" t="s">
        <v>227</v>
      </c>
      <c r="B46" s="13">
        <f t="shared" si="1"/>
        <v>30</v>
      </c>
      <c r="C46" s="14">
        <v>0</v>
      </c>
      <c r="D46" s="14">
        <v>30</v>
      </c>
    </row>
    <row r="47" spans="1:4" ht="30" customHeight="1">
      <c r="A47" s="22" t="s">
        <v>184</v>
      </c>
      <c r="B47" s="13">
        <f t="shared" si="1"/>
        <v>38</v>
      </c>
      <c r="C47" s="14">
        <f>C48</f>
        <v>0</v>
      </c>
      <c r="D47" s="14">
        <f>D48</f>
        <v>38</v>
      </c>
    </row>
    <row r="48" spans="1:4" ht="30" customHeight="1">
      <c r="A48" s="34" t="s">
        <v>233</v>
      </c>
      <c r="B48" s="13">
        <f t="shared" si="1"/>
        <v>38</v>
      </c>
      <c r="C48" s="14">
        <v>0</v>
      </c>
      <c r="D48" s="14">
        <v>38</v>
      </c>
    </row>
    <row r="49" spans="1:4" ht="30" customHeight="1">
      <c r="A49" s="22" t="s">
        <v>185</v>
      </c>
      <c r="B49" s="13">
        <f t="shared" si="1"/>
        <v>270.53</v>
      </c>
      <c r="C49" s="14">
        <f>C50+C51</f>
        <v>0</v>
      </c>
      <c r="D49" s="14">
        <f>D50+D51</f>
        <v>270.53</v>
      </c>
    </row>
    <row r="50" spans="1:4" ht="30" customHeight="1">
      <c r="A50" s="34" t="s">
        <v>227</v>
      </c>
      <c r="B50" s="13">
        <f t="shared" si="1"/>
        <v>193.09</v>
      </c>
      <c r="C50" s="14">
        <v>0</v>
      </c>
      <c r="D50" s="14">
        <v>193.09</v>
      </c>
    </row>
    <row r="51" spans="1:4" ht="30" customHeight="1">
      <c r="A51" s="34" t="s">
        <v>230</v>
      </c>
      <c r="B51" s="13">
        <f t="shared" si="1"/>
        <v>77.44</v>
      </c>
      <c r="C51" s="14">
        <v>0</v>
      </c>
      <c r="D51" s="14">
        <v>77.44</v>
      </c>
    </row>
    <row r="52" spans="1:4" ht="30" customHeight="1">
      <c r="A52" s="22" t="s">
        <v>186</v>
      </c>
      <c r="B52" s="13">
        <f t="shared" si="1"/>
        <v>15</v>
      </c>
      <c r="C52" s="14">
        <f>C53</f>
        <v>0</v>
      </c>
      <c r="D52" s="14">
        <f>D53</f>
        <v>15</v>
      </c>
    </row>
    <row r="53" spans="1:4" ht="30" customHeight="1">
      <c r="A53" s="34" t="s">
        <v>227</v>
      </c>
      <c r="B53" s="13">
        <f t="shared" si="1"/>
        <v>15</v>
      </c>
      <c r="C53" s="14">
        <v>0</v>
      </c>
      <c r="D53" s="14">
        <v>15</v>
      </c>
    </row>
    <row r="54" spans="1:4" ht="30" customHeight="1">
      <c r="A54" s="40" t="s">
        <v>264</v>
      </c>
      <c r="B54" s="13">
        <f t="shared" si="1"/>
        <v>102.44</v>
      </c>
      <c r="C54" s="14">
        <f>C55+C60</f>
        <v>52.44</v>
      </c>
      <c r="D54" s="14">
        <f>D55+D60</f>
        <v>50</v>
      </c>
    </row>
    <row r="55" spans="1:4" ht="30" customHeight="1">
      <c r="A55" s="40" t="s">
        <v>265</v>
      </c>
      <c r="B55" s="13">
        <f t="shared" si="1"/>
        <v>52.44</v>
      </c>
      <c r="C55" s="14">
        <f>C56</f>
        <v>52.44</v>
      </c>
      <c r="D55" s="14">
        <f>D56</f>
        <v>0</v>
      </c>
    </row>
    <row r="56" spans="1:4" ht="30" customHeight="1">
      <c r="A56" s="40" t="s">
        <v>266</v>
      </c>
      <c r="B56" s="13">
        <f t="shared" si="1"/>
        <v>52.44</v>
      </c>
      <c r="C56" s="14">
        <f>SUM(C57:C59)</f>
        <v>52.44</v>
      </c>
      <c r="D56" s="14">
        <f>SUM(D57:D59)</f>
        <v>0</v>
      </c>
    </row>
    <row r="57" spans="1:4" ht="30" customHeight="1">
      <c r="A57" s="40" t="s">
        <v>235</v>
      </c>
      <c r="B57" s="13">
        <f t="shared" si="1"/>
        <v>23</v>
      </c>
      <c r="C57" s="14">
        <v>23</v>
      </c>
      <c r="D57" s="14">
        <v>0</v>
      </c>
    </row>
    <row r="58" spans="1:4" ht="30" customHeight="1">
      <c r="A58" s="40" t="s">
        <v>236</v>
      </c>
      <c r="B58" s="13">
        <f t="shared" si="1"/>
        <v>9.93</v>
      </c>
      <c r="C58" s="14">
        <v>9.93</v>
      </c>
      <c r="D58" s="14">
        <v>0</v>
      </c>
    </row>
    <row r="59" spans="1:4" ht="30" customHeight="1">
      <c r="A59" s="40" t="s">
        <v>237</v>
      </c>
      <c r="B59" s="13">
        <f t="shared" si="1"/>
        <v>19.51</v>
      </c>
      <c r="C59" s="14">
        <v>19.51</v>
      </c>
      <c r="D59" s="14">
        <v>0</v>
      </c>
    </row>
    <row r="60" spans="1:4" ht="30" customHeight="1">
      <c r="A60" s="40" t="s">
        <v>268</v>
      </c>
      <c r="B60" s="13">
        <f t="shared" si="1"/>
        <v>50</v>
      </c>
      <c r="C60" s="14">
        <f>C61</f>
        <v>0</v>
      </c>
      <c r="D60" s="14">
        <f>D61</f>
        <v>50</v>
      </c>
    </row>
    <row r="61" spans="1:4" ht="30" customHeight="1">
      <c r="A61" s="40" t="s">
        <v>227</v>
      </c>
      <c r="B61" s="13">
        <f t="shared" si="1"/>
        <v>50</v>
      </c>
      <c r="C61" s="14">
        <v>0</v>
      </c>
      <c r="D61" s="14">
        <v>50</v>
      </c>
    </row>
    <row r="62" spans="1:4" ht="30" customHeight="1">
      <c r="A62" s="22" t="s">
        <v>187</v>
      </c>
      <c r="B62" s="13">
        <f t="shared" si="1"/>
        <v>122</v>
      </c>
      <c r="C62" s="14">
        <f>C63</f>
        <v>0</v>
      </c>
      <c r="D62" s="14">
        <f>D63</f>
        <v>122</v>
      </c>
    </row>
    <row r="63" spans="1:4" ht="30" customHeight="1">
      <c r="A63" s="22" t="s">
        <v>188</v>
      </c>
      <c r="B63" s="13">
        <f t="shared" si="1"/>
        <v>122</v>
      </c>
      <c r="C63" s="14">
        <f>C64</f>
        <v>0</v>
      </c>
      <c r="D63" s="14">
        <f>D64</f>
        <v>122</v>
      </c>
    </row>
    <row r="64" spans="1:4" ht="30" customHeight="1">
      <c r="A64" s="34" t="s">
        <v>227</v>
      </c>
      <c r="B64" s="13">
        <f t="shared" si="1"/>
        <v>122</v>
      </c>
      <c r="C64" s="14">
        <v>0</v>
      </c>
      <c r="D64" s="14">
        <v>122</v>
      </c>
    </row>
    <row r="65" spans="1:4" ht="30" customHeight="1">
      <c r="A65" s="22" t="s">
        <v>162</v>
      </c>
      <c r="B65" s="13">
        <f t="shared" si="1"/>
        <v>1587.82</v>
      </c>
      <c r="C65" s="14">
        <f>C66+C68+C72</f>
        <v>19.060000000000002</v>
      </c>
      <c r="D65" s="14">
        <f>D66+D68+D72</f>
        <v>1568.76</v>
      </c>
    </row>
    <row r="66" spans="1:4" ht="30" customHeight="1">
      <c r="A66" s="40" t="s">
        <v>269</v>
      </c>
      <c r="B66" s="13">
        <f t="shared" si="1"/>
        <v>6.86</v>
      </c>
      <c r="C66" s="14">
        <f>C67</f>
        <v>0</v>
      </c>
      <c r="D66" s="14">
        <f>D67</f>
        <v>6.86</v>
      </c>
    </row>
    <row r="67" spans="1:4" ht="30" customHeight="1">
      <c r="A67" s="40" t="s">
        <v>227</v>
      </c>
      <c r="B67" s="13">
        <f t="shared" si="1"/>
        <v>6.86</v>
      </c>
      <c r="C67" s="14">
        <v>0</v>
      </c>
      <c r="D67" s="14">
        <v>6.86</v>
      </c>
    </row>
    <row r="68" spans="1:4" ht="30" customHeight="1">
      <c r="A68" s="22" t="s">
        <v>156</v>
      </c>
      <c r="B68" s="13">
        <f aca="true" t="shared" si="2" ref="B68:B88">SUM(C68:D68)</f>
        <v>728.1600000000001</v>
      </c>
      <c r="C68" s="14">
        <f>C69+C70+C71</f>
        <v>19.060000000000002</v>
      </c>
      <c r="D68" s="14">
        <f>D69+D70+D71</f>
        <v>709.1</v>
      </c>
    </row>
    <row r="69" spans="1:4" ht="30" customHeight="1">
      <c r="A69" s="34" t="s">
        <v>227</v>
      </c>
      <c r="B69" s="13">
        <f t="shared" si="2"/>
        <v>716.0500000000001</v>
      </c>
      <c r="C69" s="14">
        <v>6.95</v>
      </c>
      <c r="D69" s="14">
        <v>709.1</v>
      </c>
    </row>
    <row r="70" spans="1:4" ht="30" customHeight="1">
      <c r="A70" s="34" t="s">
        <v>232</v>
      </c>
      <c r="B70" s="13">
        <f t="shared" si="2"/>
        <v>4.26</v>
      </c>
      <c r="C70" s="14">
        <v>4.26</v>
      </c>
      <c r="D70" s="14">
        <v>0</v>
      </c>
    </row>
    <row r="71" spans="1:4" ht="30" customHeight="1">
      <c r="A71" s="34" t="s">
        <v>230</v>
      </c>
      <c r="B71" s="13">
        <f t="shared" si="2"/>
        <v>7.85</v>
      </c>
      <c r="C71" s="14">
        <v>7.85</v>
      </c>
      <c r="D71" s="14">
        <v>0</v>
      </c>
    </row>
    <row r="72" spans="1:4" ht="30" customHeight="1">
      <c r="A72" s="22" t="s">
        <v>189</v>
      </c>
      <c r="B72" s="13">
        <f t="shared" si="2"/>
        <v>852.8</v>
      </c>
      <c r="C72" s="14">
        <f>C73</f>
        <v>0</v>
      </c>
      <c r="D72" s="14">
        <f>D73</f>
        <v>852.8</v>
      </c>
    </row>
    <row r="73" spans="1:4" ht="30" customHeight="1">
      <c r="A73" s="34" t="s">
        <v>227</v>
      </c>
      <c r="B73" s="13">
        <f t="shared" si="2"/>
        <v>852.8</v>
      </c>
      <c r="C73" s="14">
        <v>0</v>
      </c>
      <c r="D73" s="14">
        <v>852.8</v>
      </c>
    </row>
    <row r="74" spans="1:4" ht="30" customHeight="1">
      <c r="A74" s="22" t="s">
        <v>190</v>
      </c>
      <c r="B74" s="13">
        <f t="shared" si="2"/>
        <v>41</v>
      </c>
      <c r="C74" s="14">
        <f aca="true" t="shared" si="3" ref="C74:D76">C75</f>
        <v>0</v>
      </c>
      <c r="D74" s="14">
        <f t="shared" si="3"/>
        <v>41</v>
      </c>
    </row>
    <row r="75" spans="1:4" ht="30" customHeight="1">
      <c r="A75" s="22" t="s">
        <v>191</v>
      </c>
      <c r="B75" s="13">
        <f t="shared" si="2"/>
        <v>41</v>
      </c>
      <c r="C75" s="14">
        <f t="shared" si="3"/>
        <v>0</v>
      </c>
      <c r="D75" s="14">
        <f t="shared" si="3"/>
        <v>41</v>
      </c>
    </row>
    <row r="76" spans="1:4" ht="23.25" customHeight="1">
      <c r="A76" s="22" t="s">
        <v>192</v>
      </c>
      <c r="B76" s="13">
        <f t="shared" si="2"/>
        <v>41</v>
      </c>
      <c r="C76" s="14">
        <f t="shared" si="3"/>
        <v>0</v>
      </c>
      <c r="D76" s="14">
        <f t="shared" si="3"/>
        <v>41</v>
      </c>
    </row>
    <row r="77" spans="1:4" ht="23.25" customHeight="1">
      <c r="A77" s="34" t="s">
        <v>227</v>
      </c>
      <c r="B77" s="13">
        <f t="shared" si="2"/>
        <v>41</v>
      </c>
      <c r="C77" s="14">
        <v>0</v>
      </c>
      <c r="D77" s="14">
        <v>41</v>
      </c>
    </row>
    <row r="78" spans="1:4" ht="23.25" customHeight="1">
      <c r="A78" s="43" t="s">
        <v>280</v>
      </c>
      <c r="B78" s="13">
        <f t="shared" si="2"/>
        <v>0.21</v>
      </c>
      <c r="C78" s="14">
        <f aca="true" t="shared" si="4" ref="C78:D80">C79</f>
        <v>0</v>
      </c>
      <c r="D78" s="14">
        <f t="shared" si="4"/>
        <v>0.21</v>
      </c>
    </row>
    <row r="79" spans="1:4" ht="23.25" customHeight="1">
      <c r="A79" s="43" t="s">
        <v>281</v>
      </c>
      <c r="B79" s="13">
        <f t="shared" si="2"/>
        <v>0.21</v>
      </c>
      <c r="C79" s="14">
        <f t="shared" si="4"/>
        <v>0</v>
      </c>
      <c r="D79" s="14">
        <f t="shared" si="4"/>
        <v>0.21</v>
      </c>
    </row>
    <row r="80" spans="1:4" ht="23.25" customHeight="1">
      <c r="A80" s="43" t="s">
        <v>282</v>
      </c>
      <c r="B80" s="13">
        <f t="shared" si="2"/>
        <v>0.21</v>
      </c>
      <c r="C80" s="14">
        <f t="shared" si="4"/>
        <v>0</v>
      </c>
      <c r="D80" s="14">
        <f t="shared" si="4"/>
        <v>0.21</v>
      </c>
    </row>
    <row r="81" spans="1:4" ht="23.25" customHeight="1">
      <c r="A81" s="40" t="s">
        <v>230</v>
      </c>
      <c r="B81" s="13">
        <f t="shared" si="2"/>
        <v>0.21</v>
      </c>
      <c r="C81" s="14">
        <v>0</v>
      </c>
      <c r="D81" s="14">
        <v>0.21</v>
      </c>
    </row>
    <row r="82" spans="1:4" ht="23.25" customHeight="1">
      <c r="A82" s="6" t="s">
        <v>159</v>
      </c>
      <c r="B82" s="13">
        <f t="shared" si="2"/>
        <v>115.89</v>
      </c>
      <c r="C82" s="14">
        <f aca="true" t="shared" si="5" ref="C82:D84">C83</f>
        <v>115.89</v>
      </c>
      <c r="D82" s="14">
        <f t="shared" si="5"/>
        <v>0</v>
      </c>
    </row>
    <row r="83" spans="1:4" ht="23.25" customHeight="1">
      <c r="A83" s="6" t="s">
        <v>157</v>
      </c>
      <c r="B83" s="13">
        <f t="shared" si="2"/>
        <v>115.89</v>
      </c>
      <c r="C83" s="14">
        <f t="shared" si="5"/>
        <v>115.89</v>
      </c>
      <c r="D83" s="14">
        <f t="shared" si="5"/>
        <v>0</v>
      </c>
    </row>
    <row r="84" spans="1:4" ht="23.25" customHeight="1">
      <c r="A84" s="6" t="s">
        <v>158</v>
      </c>
      <c r="B84" s="13">
        <f t="shared" si="2"/>
        <v>115.89</v>
      </c>
      <c r="C84" s="14">
        <f t="shared" si="5"/>
        <v>115.89</v>
      </c>
      <c r="D84" s="14">
        <f t="shared" si="5"/>
        <v>0</v>
      </c>
    </row>
    <row r="85" spans="1:4" ht="23.25" customHeight="1">
      <c r="A85" s="22" t="s">
        <v>163</v>
      </c>
      <c r="B85" s="13">
        <f t="shared" si="2"/>
        <v>115.89</v>
      </c>
      <c r="C85" s="14">
        <f>C86+C87+C88</f>
        <v>115.89</v>
      </c>
      <c r="D85" s="14">
        <f>D86+D87+D88</f>
        <v>0</v>
      </c>
    </row>
    <row r="86" spans="1:4" ht="23.25" customHeight="1">
      <c r="A86" s="34" t="s">
        <v>235</v>
      </c>
      <c r="B86" s="13">
        <f t="shared" si="2"/>
        <v>57</v>
      </c>
      <c r="C86" s="14">
        <v>57</v>
      </c>
      <c r="D86" s="14">
        <v>0</v>
      </c>
    </row>
    <row r="87" spans="1:4" ht="23.25" customHeight="1">
      <c r="A87" s="34" t="s">
        <v>236</v>
      </c>
      <c r="B87" s="13">
        <f t="shared" si="2"/>
        <v>26.75</v>
      </c>
      <c r="C87" s="14">
        <v>26.75</v>
      </c>
      <c r="D87" s="14">
        <v>0</v>
      </c>
    </row>
    <row r="88" spans="1:4" ht="23.25" customHeight="1">
      <c r="A88" s="34" t="s">
        <v>237</v>
      </c>
      <c r="B88" s="13">
        <f t="shared" si="2"/>
        <v>32.14</v>
      </c>
      <c r="C88" s="14">
        <v>32.14</v>
      </c>
      <c r="D88" s="14">
        <v>0</v>
      </c>
    </row>
    <row r="89" spans="1:4" ht="23.25" customHeight="1">
      <c r="A89" s="22"/>
      <c r="B89" s="13">
        <f>C89+D89</f>
        <v>0</v>
      </c>
      <c r="C89" s="14"/>
      <c r="D89" s="14">
        <v>0</v>
      </c>
    </row>
  </sheetData>
  <sheetProtection/>
  <mergeCells count="3">
    <mergeCell ref="A4:A5"/>
    <mergeCell ref="B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25">
      <selection activeCell="E33" sqref="E33"/>
    </sheetView>
  </sheetViews>
  <sheetFormatPr defaultColWidth="9.140625" defaultRowHeight="15"/>
  <cols>
    <col min="1" max="1" width="27.421875" style="0" customWidth="1"/>
    <col min="2" max="2" width="38.28125" style="0" customWidth="1"/>
    <col min="3" max="3" width="20.00390625" style="0" customWidth="1"/>
  </cols>
  <sheetData>
    <row r="1" ht="13.5">
      <c r="C1" s="4" t="s">
        <v>62</v>
      </c>
    </row>
    <row r="2" spans="1:3" ht="30" customHeight="1">
      <c r="A2" s="45" t="s">
        <v>127</v>
      </c>
      <c r="B2" s="45"/>
      <c r="C2" s="45"/>
    </row>
    <row r="3" spans="1:3" ht="23.25" customHeight="1">
      <c r="A3" t="s">
        <v>166</v>
      </c>
      <c r="C3" s="4" t="s">
        <v>14</v>
      </c>
    </row>
    <row r="4" spans="1:3" ht="23.25" customHeight="1">
      <c r="A4" s="5" t="s">
        <v>60</v>
      </c>
      <c r="B4" s="5" t="s">
        <v>61</v>
      </c>
      <c r="C4" s="1" t="s">
        <v>262</v>
      </c>
    </row>
    <row r="5" spans="1:3" ht="23.25" customHeight="1">
      <c r="A5" s="7"/>
      <c r="B5" s="9" t="s">
        <v>63</v>
      </c>
      <c r="C5" s="14">
        <f>C6+C30+C72</f>
        <v>1660.91</v>
      </c>
    </row>
    <row r="6" spans="1:3" ht="23.25" customHeight="1">
      <c r="A6" s="6" t="s">
        <v>64</v>
      </c>
      <c r="B6" s="6" t="s">
        <v>66</v>
      </c>
      <c r="C6" s="7">
        <f>C7+C11+C15+C18+C20+C24+C28</f>
        <v>1239.99</v>
      </c>
    </row>
    <row r="7" spans="1:3" ht="23.25" customHeight="1">
      <c r="A7" s="6" t="s">
        <v>69</v>
      </c>
      <c r="B7" s="6" t="s">
        <v>87</v>
      </c>
      <c r="C7" s="7">
        <f>SUM(C8:C10)</f>
        <v>626.9</v>
      </c>
    </row>
    <row r="8" spans="1:3" ht="23.25" customHeight="1">
      <c r="A8" s="22"/>
      <c r="B8" s="35" t="s">
        <v>238</v>
      </c>
      <c r="C8" s="23">
        <v>307</v>
      </c>
    </row>
    <row r="9" spans="1:3" ht="23.25" customHeight="1">
      <c r="A9" s="22"/>
      <c r="B9" s="36" t="s">
        <v>239</v>
      </c>
      <c r="C9" s="23">
        <v>146.2</v>
      </c>
    </row>
    <row r="10" spans="1:3" ht="23.25" customHeight="1">
      <c r="A10" s="22"/>
      <c r="B10" s="36" t="s">
        <v>234</v>
      </c>
      <c r="C10" s="23">
        <v>173.7</v>
      </c>
    </row>
    <row r="11" spans="1:3" ht="23.25" customHeight="1">
      <c r="A11" s="6" t="s">
        <v>70</v>
      </c>
      <c r="B11" s="6" t="s">
        <v>88</v>
      </c>
      <c r="C11" s="7">
        <f>SUM(C12:C14)</f>
        <v>90.43</v>
      </c>
    </row>
    <row r="12" spans="1:3" ht="23.25" customHeight="1">
      <c r="A12" s="22"/>
      <c r="B12" s="35" t="s">
        <v>238</v>
      </c>
      <c r="C12" s="23">
        <v>35.56</v>
      </c>
    </row>
    <row r="13" spans="1:3" ht="23.25" customHeight="1">
      <c r="A13" s="22"/>
      <c r="B13" s="36" t="s">
        <v>239</v>
      </c>
      <c r="C13" s="23">
        <v>18.57</v>
      </c>
    </row>
    <row r="14" spans="1:3" ht="23.25" customHeight="1">
      <c r="A14" s="22"/>
      <c r="B14" s="36" t="s">
        <v>234</v>
      </c>
      <c r="C14" s="23">
        <v>36.3</v>
      </c>
    </row>
    <row r="15" spans="1:3" ht="23.25" customHeight="1">
      <c r="A15" s="40" t="s">
        <v>69</v>
      </c>
      <c r="B15" s="40" t="s">
        <v>254</v>
      </c>
      <c r="C15" s="29">
        <f>SUM(C16:C17)</f>
        <v>59.540000000000006</v>
      </c>
    </row>
    <row r="16" spans="1:3" ht="23.25" customHeight="1">
      <c r="A16" s="40"/>
      <c r="B16" s="35" t="s">
        <v>227</v>
      </c>
      <c r="C16" s="29">
        <v>40.24</v>
      </c>
    </row>
    <row r="17" spans="1:3" ht="23.25" customHeight="1">
      <c r="A17" s="40"/>
      <c r="B17" s="36" t="s">
        <v>232</v>
      </c>
      <c r="C17" s="29">
        <v>19.3</v>
      </c>
    </row>
    <row r="18" spans="1:3" ht="23.25" customHeight="1">
      <c r="A18" s="6" t="s">
        <v>70</v>
      </c>
      <c r="B18" s="34" t="s">
        <v>240</v>
      </c>
      <c r="C18" s="7">
        <f>C19</f>
        <v>70.63</v>
      </c>
    </row>
    <row r="19" spans="1:3" ht="23.25" customHeight="1">
      <c r="A19" s="22"/>
      <c r="B19" s="36" t="s">
        <v>234</v>
      </c>
      <c r="C19" s="23">
        <v>70.63</v>
      </c>
    </row>
    <row r="20" spans="1:3" ht="23.25" customHeight="1">
      <c r="A20" s="22" t="s">
        <v>164</v>
      </c>
      <c r="B20" s="22" t="s">
        <v>270</v>
      </c>
      <c r="C20" s="23">
        <f>SUM(C21:C23)</f>
        <v>273.96</v>
      </c>
    </row>
    <row r="21" spans="1:3" ht="23.25" customHeight="1">
      <c r="A21" s="22"/>
      <c r="B21" s="35" t="s">
        <v>238</v>
      </c>
      <c r="C21" s="23">
        <v>124</v>
      </c>
    </row>
    <row r="22" spans="1:3" ht="23.25" customHeight="1">
      <c r="A22" s="22"/>
      <c r="B22" s="36" t="s">
        <v>239</v>
      </c>
      <c r="C22" s="23">
        <v>58.63</v>
      </c>
    </row>
    <row r="23" spans="1:3" ht="23.25" customHeight="1">
      <c r="A23" s="22"/>
      <c r="B23" s="36" t="s">
        <v>234</v>
      </c>
      <c r="C23" s="23">
        <v>91.33</v>
      </c>
    </row>
    <row r="24" spans="1:3" ht="23.25" customHeight="1">
      <c r="A24" s="6" t="s">
        <v>71</v>
      </c>
      <c r="B24" s="6" t="s">
        <v>89</v>
      </c>
      <c r="C24" s="7">
        <f>SUM(C25:C27)</f>
        <v>115.89</v>
      </c>
    </row>
    <row r="25" spans="1:3" ht="23.25" customHeight="1">
      <c r="A25" s="22"/>
      <c r="B25" s="35" t="s">
        <v>238</v>
      </c>
      <c r="C25" s="23">
        <v>57</v>
      </c>
    </row>
    <row r="26" spans="1:3" ht="23.25" customHeight="1">
      <c r="A26" s="22"/>
      <c r="B26" s="36" t="s">
        <v>239</v>
      </c>
      <c r="C26" s="23">
        <v>26.75</v>
      </c>
    </row>
    <row r="27" spans="1:3" ht="23.25" customHeight="1">
      <c r="A27" s="22"/>
      <c r="B27" s="36" t="s">
        <v>234</v>
      </c>
      <c r="C27" s="23">
        <v>32.14</v>
      </c>
    </row>
    <row r="28" spans="1:3" ht="23.25" customHeight="1">
      <c r="A28" s="6" t="s">
        <v>72</v>
      </c>
      <c r="B28" s="6" t="s">
        <v>165</v>
      </c>
      <c r="C28" s="7">
        <f>SUM(C29:C29)</f>
        <v>2.64</v>
      </c>
    </row>
    <row r="29" spans="1:3" ht="23.25" customHeight="1">
      <c r="A29" s="40"/>
      <c r="B29" s="36" t="s">
        <v>230</v>
      </c>
      <c r="C29" s="29">
        <v>2.64</v>
      </c>
    </row>
    <row r="30" spans="1:3" ht="23.25" customHeight="1">
      <c r="A30" s="6" t="s">
        <v>86</v>
      </c>
      <c r="B30" s="6" t="s">
        <v>107</v>
      </c>
      <c r="C30" s="14">
        <f>C31+C35+C37+C39+C42+C46+C50+C52+C55+C58+C60+C64+C68+C70</f>
        <v>170.92</v>
      </c>
    </row>
    <row r="31" spans="1:3" ht="23.25" customHeight="1">
      <c r="A31" s="6" t="s">
        <v>73</v>
      </c>
      <c r="B31" s="6" t="s">
        <v>90</v>
      </c>
      <c r="C31" s="27">
        <f>SUM(C32:C34)</f>
        <v>28.14</v>
      </c>
    </row>
    <row r="32" spans="1:3" ht="23.25" customHeight="1">
      <c r="A32" s="22"/>
      <c r="B32" s="35" t="s">
        <v>238</v>
      </c>
      <c r="C32" s="27">
        <v>9.2</v>
      </c>
    </row>
    <row r="33" spans="1:3" ht="23.25" customHeight="1">
      <c r="A33" s="22"/>
      <c r="B33" s="36" t="s">
        <v>239</v>
      </c>
      <c r="C33" s="27">
        <v>7</v>
      </c>
    </row>
    <row r="34" spans="1:3" ht="23.25" customHeight="1">
      <c r="A34" s="40"/>
      <c r="B34" s="36" t="s">
        <v>230</v>
      </c>
      <c r="C34" s="27">
        <v>11.94</v>
      </c>
    </row>
    <row r="35" spans="1:3" ht="23.25" customHeight="1">
      <c r="A35" s="40" t="s">
        <v>73</v>
      </c>
      <c r="B35" s="40" t="s">
        <v>255</v>
      </c>
      <c r="C35" s="27">
        <f>C36</f>
        <v>0.9</v>
      </c>
    </row>
    <row r="36" spans="1:3" ht="23.25" customHeight="1">
      <c r="A36" s="40"/>
      <c r="B36" s="35" t="s">
        <v>227</v>
      </c>
      <c r="C36" s="27">
        <v>0.9</v>
      </c>
    </row>
    <row r="37" spans="1:3" ht="23.25" customHeight="1">
      <c r="A37" s="6" t="s">
        <v>73</v>
      </c>
      <c r="B37" s="6" t="s">
        <v>91</v>
      </c>
      <c r="C37" s="7">
        <f>SUM(C38:C38)</f>
        <v>0.06</v>
      </c>
    </row>
    <row r="38" spans="1:3" ht="23.25" customHeight="1">
      <c r="A38" s="22"/>
      <c r="B38" s="35" t="s">
        <v>238</v>
      </c>
      <c r="C38" s="23">
        <v>0.06</v>
      </c>
    </row>
    <row r="39" spans="1:3" ht="23.25" customHeight="1">
      <c r="A39" s="6" t="s">
        <v>73</v>
      </c>
      <c r="B39" s="6" t="s">
        <v>92</v>
      </c>
      <c r="C39" s="7">
        <f>C40+C41</f>
        <v>0.86</v>
      </c>
    </row>
    <row r="40" spans="1:3" ht="23.25" customHeight="1">
      <c r="A40" s="22"/>
      <c r="B40" s="36" t="s">
        <v>239</v>
      </c>
      <c r="C40" s="23">
        <v>0.5</v>
      </c>
    </row>
    <row r="41" spans="1:3" ht="23.25" customHeight="1">
      <c r="A41" s="40"/>
      <c r="B41" s="36" t="s">
        <v>230</v>
      </c>
      <c r="C41" s="29">
        <v>0.36</v>
      </c>
    </row>
    <row r="42" spans="1:3" ht="23.25" customHeight="1">
      <c r="A42" s="6" t="s">
        <v>73</v>
      </c>
      <c r="B42" s="6" t="s">
        <v>93</v>
      </c>
      <c r="C42" s="7">
        <f>SUM(C43:C45)</f>
        <v>21.6</v>
      </c>
    </row>
    <row r="43" spans="1:3" ht="23.25" customHeight="1">
      <c r="A43" s="22"/>
      <c r="B43" s="35" t="s">
        <v>238</v>
      </c>
      <c r="C43" s="23">
        <v>8.6</v>
      </c>
    </row>
    <row r="44" spans="1:3" ht="23.25" customHeight="1">
      <c r="A44" s="22"/>
      <c r="B44" s="36" t="s">
        <v>239</v>
      </c>
      <c r="C44" s="23">
        <v>2</v>
      </c>
    </row>
    <row r="45" spans="1:3" ht="23.25" customHeight="1">
      <c r="A45" s="40"/>
      <c r="B45" s="36" t="s">
        <v>230</v>
      </c>
      <c r="C45" s="29">
        <v>11</v>
      </c>
    </row>
    <row r="46" spans="1:3" ht="23.25" customHeight="1">
      <c r="A46" s="6" t="s">
        <v>73</v>
      </c>
      <c r="B46" s="6" t="s">
        <v>94</v>
      </c>
      <c r="C46" s="7">
        <f>SUM(C47:C49)</f>
        <v>32</v>
      </c>
    </row>
    <row r="47" spans="1:3" ht="23.25" customHeight="1">
      <c r="A47" s="22"/>
      <c r="B47" s="35" t="s">
        <v>238</v>
      </c>
      <c r="C47" s="23">
        <v>21.58</v>
      </c>
    </row>
    <row r="48" spans="1:3" ht="23.25" customHeight="1">
      <c r="A48" s="22"/>
      <c r="B48" s="36" t="s">
        <v>239</v>
      </c>
      <c r="C48" s="23">
        <v>7.92</v>
      </c>
    </row>
    <row r="49" spans="1:3" ht="23.25" customHeight="1">
      <c r="A49" s="40"/>
      <c r="B49" s="36" t="s">
        <v>230</v>
      </c>
      <c r="C49" s="29">
        <v>2.5</v>
      </c>
    </row>
    <row r="50" spans="1:3" ht="23.25" customHeight="1">
      <c r="A50" s="6" t="s">
        <v>73</v>
      </c>
      <c r="B50" s="6" t="s">
        <v>96</v>
      </c>
      <c r="C50" s="7">
        <f>SUM(C51:C51)</f>
        <v>4.54</v>
      </c>
    </row>
    <row r="51" spans="1:3" ht="23.25" customHeight="1">
      <c r="A51" s="22"/>
      <c r="B51" s="35" t="s">
        <v>238</v>
      </c>
      <c r="C51" s="23">
        <v>4.54</v>
      </c>
    </row>
    <row r="52" spans="1:3" ht="23.25" customHeight="1">
      <c r="A52" s="6" t="s">
        <v>73</v>
      </c>
      <c r="B52" s="6" t="s">
        <v>95</v>
      </c>
      <c r="C52" s="7">
        <f>SUM(C53:C54)</f>
        <v>36.72</v>
      </c>
    </row>
    <row r="53" spans="1:3" ht="23.25" customHeight="1">
      <c r="A53" s="22"/>
      <c r="B53" s="35" t="s">
        <v>238</v>
      </c>
      <c r="C53" s="23">
        <v>22.98</v>
      </c>
    </row>
    <row r="54" spans="1:3" ht="23.25" customHeight="1">
      <c r="A54" s="22"/>
      <c r="B54" s="36" t="s">
        <v>239</v>
      </c>
      <c r="C54" s="23">
        <v>13.74</v>
      </c>
    </row>
    <row r="55" spans="1:3" ht="23.25" customHeight="1">
      <c r="A55" s="6" t="s">
        <v>97</v>
      </c>
      <c r="B55" s="6" t="s">
        <v>98</v>
      </c>
      <c r="C55" s="7">
        <f>SUM(C56:C57)</f>
        <v>4</v>
      </c>
    </row>
    <row r="56" spans="1:3" ht="23.25" customHeight="1">
      <c r="A56" s="22"/>
      <c r="B56" s="35" t="s">
        <v>238</v>
      </c>
      <c r="C56" s="23">
        <v>2</v>
      </c>
    </row>
    <row r="57" spans="1:3" ht="23.25" customHeight="1">
      <c r="A57" s="22"/>
      <c r="B57" s="36" t="s">
        <v>234</v>
      </c>
      <c r="C57" s="23">
        <v>2</v>
      </c>
    </row>
    <row r="58" spans="1:3" ht="23.25" customHeight="1">
      <c r="A58" s="6" t="s">
        <v>75</v>
      </c>
      <c r="B58" s="6" t="s">
        <v>100</v>
      </c>
      <c r="C58" s="7">
        <f>SUM(C59:C59)</f>
        <v>5.5</v>
      </c>
    </row>
    <row r="59" spans="1:3" ht="23.25" customHeight="1">
      <c r="A59" s="22"/>
      <c r="B59" s="35" t="s">
        <v>238</v>
      </c>
      <c r="C59" s="23">
        <v>5.5</v>
      </c>
    </row>
    <row r="60" spans="1:3" ht="23.25" customHeight="1">
      <c r="A60" s="6" t="s">
        <v>76</v>
      </c>
      <c r="B60" s="6" t="s">
        <v>101</v>
      </c>
      <c r="C60" s="7">
        <f>SUM(C61:C63)</f>
        <v>5</v>
      </c>
    </row>
    <row r="61" spans="1:3" ht="23.25" customHeight="1">
      <c r="A61" s="22"/>
      <c r="B61" s="35" t="s">
        <v>238</v>
      </c>
      <c r="C61" s="23">
        <v>1.9</v>
      </c>
    </row>
    <row r="62" spans="1:3" ht="23.25" customHeight="1">
      <c r="A62" s="22"/>
      <c r="B62" s="36" t="s">
        <v>239</v>
      </c>
      <c r="C62" s="23">
        <v>2.1</v>
      </c>
    </row>
    <row r="63" spans="1:3" ht="23.25" customHeight="1">
      <c r="A63" s="22"/>
      <c r="B63" s="36" t="s">
        <v>234</v>
      </c>
      <c r="C63" s="23">
        <v>1</v>
      </c>
    </row>
    <row r="64" spans="1:3" ht="23.25" customHeight="1">
      <c r="A64" s="6" t="s">
        <v>77</v>
      </c>
      <c r="B64" s="6" t="s">
        <v>102</v>
      </c>
      <c r="C64" s="7">
        <f>SUM(C65:C67)</f>
        <v>25.7</v>
      </c>
    </row>
    <row r="65" spans="1:3" ht="23.25" customHeight="1">
      <c r="A65" s="22"/>
      <c r="B65" s="35" t="s">
        <v>238</v>
      </c>
      <c r="C65" s="23">
        <v>1</v>
      </c>
    </row>
    <row r="66" spans="1:3" ht="23.25" customHeight="1">
      <c r="A66" s="22"/>
      <c r="B66" s="36" t="s">
        <v>239</v>
      </c>
      <c r="C66" s="23">
        <v>8</v>
      </c>
    </row>
    <row r="67" spans="1:3" ht="23.25" customHeight="1">
      <c r="A67" s="22"/>
      <c r="B67" s="36" t="s">
        <v>234</v>
      </c>
      <c r="C67" s="23">
        <v>16.7</v>
      </c>
    </row>
    <row r="68" spans="1:3" ht="23.25" customHeight="1">
      <c r="A68" s="6" t="s">
        <v>78</v>
      </c>
      <c r="B68" s="6" t="s">
        <v>103</v>
      </c>
      <c r="C68" s="7">
        <f>C69</f>
        <v>0.8</v>
      </c>
    </row>
    <row r="69" spans="1:3" ht="23.25" customHeight="1">
      <c r="A69" s="40"/>
      <c r="B69" s="35" t="s">
        <v>227</v>
      </c>
      <c r="C69" s="29">
        <v>0.8</v>
      </c>
    </row>
    <row r="70" spans="1:3" ht="23.25" customHeight="1">
      <c r="A70" s="6" t="s">
        <v>79</v>
      </c>
      <c r="B70" s="6" t="s">
        <v>104</v>
      </c>
      <c r="C70" s="7">
        <f>SUM(C71:C71)</f>
        <v>5.1</v>
      </c>
    </row>
    <row r="71" spans="1:3" ht="23.25" customHeight="1">
      <c r="A71" s="22"/>
      <c r="B71" s="36" t="s">
        <v>239</v>
      </c>
      <c r="C71" s="23">
        <v>5.1</v>
      </c>
    </row>
    <row r="72" spans="1:3" ht="23.25" customHeight="1">
      <c r="A72" s="6" t="s">
        <v>65</v>
      </c>
      <c r="B72" s="6" t="s">
        <v>67</v>
      </c>
      <c r="C72" s="7">
        <f>C73+C77</f>
        <v>250</v>
      </c>
    </row>
    <row r="73" spans="1:3" ht="23.25" customHeight="1">
      <c r="A73" s="6" t="s">
        <v>82</v>
      </c>
      <c r="B73" s="6" t="s">
        <v>105</v>
      </c>
      <c r="C73" s="7">
        <f>SUM(C74:C76)</f>
        <v>19.060000000000002</v>
      </c>
    </row>
    <row r="74" spans="1:3" ht="23.25" customHeight="1">
      <c r="A74" s="22"/>
      <c r="B74" s="35" t="s">
        <v>238</v>
      </c>
      <c r="C74" s="23">
        <v>6.95</v>
      </c>
    </row>
    <row r="75" spans="1:3" ht="23.25" customHeight="1">
      <c r="A75" s="22"/>
      <c r="B75" s="36" t="s">
        <v>239</v>
      </c>
      <c r="C75" s="23">
        <v>4.26</v>
      </c>
    </row>
    <row r="76" spans="1:3" ht="23.25" customHeight="1">
      <c r="A76" s="22"/>
      <c r="B76" s="36" t="s">
        <v>234</v>
      </c>
      <c r="C76" s="23">
        <v>7.85</v>
      </c>
    </row>
    <row r="77" spans="1:3" ht="23.25" customHeight="1">
      <c r="A77" s="6" t="s">
        <v>84</v>
      </c>
      <c r="B77" s="6" t="s">
        <v>106</v>
      </c>
      <c r="C77" s="7">
        <f>SUM(C78:C80)</f>
        <v>230.94</v>
      </c>
    </row>
    <row r="78" spans="1:3" ht="23.25" customHeight="1">
      <c r="A78" s="22"/>
      <c r="B78" s="35" t="s">
        <v>238</v>
      </c>
      <c r="C78" s="23">
        <v>148.4</v>
      </c>
    </row>
    <row r="79" spans="1:3" ht="23.25" customHeight="1">
      <c r="A79" s="22"/>
      <c r="B79" s="36" t="s">
        <v>239</v>
      </c>
      <c r="C79" s="23">
        <v>32.31</v>
      </c>
    </row>
    <row r="80" spans="1:3" ht="23.25" customHeight="1">
      <c r="A80" s="22"/>
      <c r="B80" s="36" t="s">
        <v>234</v>
      </c>
      <c r="C80" s="23">
        <v>50.23</v>
      </c>
    </row>
    <row r="81" spans="1:3" ht="23.25" customHeight="1">
      <c r="A81" s="6"/>
      <c r="B81" s="6"/>
      <c r="C81" s="7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28125" style="0" customWidth="1"/>
    <col min="2" max="2" width="35.8515625" style="0" customWidth="1"/>
    <col min="3" max="3" width="22.28125" style="0" customWidth="1"/>
  </cols>
  <sheetData>
    <row r="1" ht="13.5">
      <c r="C1" s="4" t="s">
        <v>129</v>
      </c>
    </row>
    <row r="2" spans="1:3" ht="30" customHeight="1">
      <c r="A2" s="45" t="s">
        <v>128</v>
      </c>
      <c r="B2" s="45"/>
      <c r="C2" s="45"/>
    </row>
    <row r="3" spans="1:3" ht="23.25" customHeight="1">
      <c r="A3" t="s">
        <v>166</v>
      </c>
      <c r="C3" s="4" t="s">
        <v>14</v>
      </c>
    </row>
    <row r="4" spans="1:3" ht="23.25" customHeight="1">
      <c r="A4" s="5" t="s">
        <v>60</v>
      </c>
      <c r="B4" s="5" t="s">
        <v>61</v>
      </c>
      <c r="C4" s="28" t="s">
        <v>271</v>
      </c>
    </row>
    <row r="5" spans="1:3" ht="23.25" customHeight="1">
      <c r="A5" s="7"/>
      <c r="B5" s="9" t="s">
        <v>110</v>
      </c>
      <c r="C5" s="7">
        <f>C6+C20+C23+C26+C29</f>
        <v>3258.3100000000004</v>
      </c>
    </row>
    <row r="6" spans="1:3" ht="23.25" customHeight="1">
      <c r="A6" s="6" t="s">
        <v>86</v>
      </c>
      <c r="B6" s="6" t="s">
        <v>107</v>
      </c>
      <c r="C6" s="7">
        <f>C7+C9+C11+C13+C15+C17</f>
        <v>1919.71</v>
      </c>
    </row>
    <row r="7" spans="1:3" ht="23.25" customHeight="1">
      <c r="A7" s="6" t="s">
        <v>73</v>
      </c>
      <c r="B7" s="6" t="s">
        <v>91</v>
      </c>
      <c r="C7" s="7">
        <f>C8</f>
        <v>12</v>
      </c>
    </row>
    <row r="8" spans="1:3" ht="23.25" customHeight="1">
      <c r="A8" s="22"/>
      <c r="B8" s="35" t="s">
        <v>241</v>
      </c>
      <c r="C8" s="23">
        <v>12</v>
      </c>
    </row>
    <row r="9" spans="1:3" ht="23.25" customHeight="1">
      <c r="A9" s="6" t="s">
        <v>97</v>
      </c>
      <c r="B9" s="6" t="s">
        <v>98</v>
      </c>
      <c r="C9" s="7">
        <f>C10</f>
        <v>5</v>
      </c>
    </row>
    <row r="10" spans="1:3" ht="23.25" customHeight="1">
      <c r="A10" s="22"/>
      <c r="B10" s="35" t="s">
        <v>241</v>
      </c>
      <c r="C10" s="23">
        <v>5</v>
      </c>
    </row>
    <row r="11" spans="1:3" ht="23.25" customHeight="1">
      <c r="A11" s="6" t="s">
        <v>74</v>
      </c>
      <c r="B11" s="6" t="s">
        <v>99</v>
      </c>
      <c r="C11" s="7">
        <f>C12</f>
        <v>8.8</v>
      </c>
    </row>
    <row r="12" spans="1:3" ht="23.25" customHeight="1">
      <c r="A12" s="22"/>
      <c r="B12" s="35" t="s">
        <v>241</v>
      </c>
      <c r="C12" s="23">
        <v>8.8</v>
      </c>
    </row>
    <row r="13" spans="1:3" ht="23.25" customHeight="1">
      <c r="A13" s="22" t="s">
        <v>76</v>
      </c>
      <c r="B13" s="22" t="s">
        <v>193</v>
      </c>
      <c r="C13" s="23">
        <f>C14</f>
        <v>17.5</v>
      </c>
    </row>
    <row r="14" spans="1:3" ht="23.25" customHeight="1">
      <c r="A14" s="22"/>
      <c r="B14" s="35" t="s">
        <v>241</v>
      </c>
      <c r="C14" s="23">
        <v>17.5</v>
      </c>
    </row>
    <row r="15" spans="1:3" ht="23.25" customHeight="1">
      <c r="A15" s="6" t="s">
        <v>77</v>
      </c>
      <c r="B15" s="6" t="s">
        <v>102</v>
      </c>
      <c r="C15" s="7">
        <f>C16</f>
        <v>4.6</v>
      </c>
    </row>
    <row r="16" spans="1:3" ht="23.25" customHeight="1">
      <c r="A16" s="22"/>
      <c r="B16" s="35" t="s">
        <v>241</v>
      </c>
      <c r="C16" s="23">
        <v>4.6</v>
      </c>
    </row>
    <row r="17" spans="1:3" ht="23.25" customHeight="1">
      <c r="A17" s="6" t="s">
        <v>79</v>
      </c>
      <c r="B17" s="6" t="s">
        <v>104</v>
      </c>
      <c r="C17" s="7">
        <f>SUM(C18:C19)</f>
        <v>1871.81</v>
      </c>
    </row>
    <row r="18" spans="1:3" ht="23.25" customHeight="1">
      <c r="A18" s="22"/>
      <c r="B18" s="35" t="s">
        <v>241</v>
      </c>
      <c r="C18" s="23">
        <v>1841.51</v>
      </c>
    </row>
    <row r="19" spans="1:3" ht="23.25" customHeight="1">
      <c r="A19" s="22"/>
      <c r="B19" s="36" t="s">
        <v>242</v>
      </c>
      <c r="C19" s="23">
        <v>30.3</v>
      </c>
    </row>
    <row r="20" spans="1:3" ht="23.25" customHeight="1">
      <c r="A20" s="6" t="s">
        <v>80</v>
      </c>
      <c r="B20" s="6" t="s">
        <v>68</v>
      </c>
      <c r="C20" s="7">
        <f>C21</f>
        <v>1.7</v>
      </c>
    </row>
    <row r="21" spans="1:3" ht="23.25" customHeight="1">
      <c r="A21" s="6" t="s">
        <v>259</v>
      </c>
      <c r="B21" s="6" t="s">
        <v>260</v>
      </c>
      <c r="C21" s="7">
        <f>C22</f>
        <v>1.7</v>
      </c>
    </row>
    <row r="22" spans="1:3" ht="23.25" customHeight="1">
      <c r="A22" s="22"/>
      <c r="B22" s="36" t="s">
        <v>242</v>
      </c>
      <c r="C22" s="23">
        <v>1.7</v>
      </c>
    </row>
    <row r="23" spans="1:3" ht="23.25" customHeight="1">
      <c r="A23" s="22" t="s">
        <v>81</v>
      </c>
      <c r="B23" s="22" t="s">
        <v>194</v>
      </c>
      <c r="C23" s="23">
        <f>C24</f>
        <v>83.28</v>
      </c>
    </row>
    <row r="24" spans="1:3" ht="23.25" customHeight="1">
      <c r="A24" s="43" t="s">
        <v>283</v>
      </c>
      <c r="B24" s="22" t="s">
        <v>195</v>
      </c>
      <c r="C24" s="23">
        <f>C25</f>
        <v>83.28</v>
      </c>
    </row>
    <row r="25" spans="1:3" ht="23.25" customHeight="1">
      <c r="A25" s="22"/>
      <c r="B25" s="36" t="s">
        <v>243</v>
      </c>
      <c r="C25" s="23">
        <v>83.28</v>
      </c>
    </row>
    <row r="26" spans="1:3" ht="23.25" customHeight="1">
      <c r="A26" s="22" t="s">
        <v>244</v>
      </c>
      <c r="B26" s="36" t="s">
        <v>245</v>
      </c>
      <c r="C26" s="23">
        <f>C27</f>
        <v>0.21</v>
      </c>
    </row>
    <row r="27" spans="1:3" ht="23.25" customHeight="1">
      <c r="A27" s="22" t="s">
        <v>246</v>
      </c>
      <c r="B27" s="36" t="s">
        <v>247</v>
      </c>
      <c r="C27" s="23">
        <f>C28</f>
        <v>0.21</v>
      </c>
    </row>
    <row r="28" spans="1:3" ht="23.25" customHeight="1">
      <c r="A28" s="22"/>
      <c r="B28" s="36" t="s">
        <v>243</v>
      </c>
      <c r="C28" s="23">
        <v>0.21</v>
      </c>
    </row>
    <row r="29" spans="1:3" ht="23.25" customHeight="1">
      <c r="A29" s="6" t="s">
        <v>65</v>
      </c>
      <c r="B29" s="6" t="s">
        <v>130</v>
      </c>
      <c r="C29" s="7">
        <f>C30+C32</f>
        <v>1253.41</v>
      </c>
    </row>
    <row r="30" spans="1:3" ht="23.25" customHeight="1">
      <c r="A30" s="6" t="s">
        <v>85</v>
      </c>
      <c r="B30" s="6" t="s">
        <v>196</v>
      </c>
      <c r="C30" s="7">
        <f>C31</f>
        <v>385.41</v>
      </c>
    </row>
    <row r="31" spans="1:3" ht="23.25" customHeight="1">
      <c r="A31" s="22"/>
      <c r="B31" s="35" t="s">
        <v>241</v>
      </c>
      <c r="C31" s="23">
        <v>385.41</v>
      </c>
    </row>
    <row r="32" spans="1:3" ht="23.25" customHeight="1">
      <c r="A32" s="22" t="s">
        <v>83</v>
      </c>
      <c r="B32" s="22" t="s">
        <v>131</v>
      </c>
      <c r="C32" s="23">
        <f>C33</f>
        <v>868</v>
      </c>
    </row>
    <row r="33" spans="1:3" ht="23.25" customHeight="1">
      <c r="A33" s="6" t="s">
        <v>83</v>
      </c>
      <c r="B33" s="35" t="s">
        <v>241</v>
      </c>
      <c r="C33" s="7">
        <v>868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4">
      <selection activeCell="H5" sqref="H5"/>
    </sheetView>
  </sheetViews>
  <sheetFormatPr defaultColWidth="9.140625" defaultRowHeight="15"/>
  <cols>
    <col min="1" max="1" width="50.421875" style="0" customWidth="1"/>
    <col min="2" max="2" width="23.8515625" style="0" customWidth="1"/>
  </cols>
  <sheetData>
    <row r="1" ht="13.5">
      <c r="B1" s="4" t="s">
        <v>123</v>
      </c>
    </row>
    <row r="2" spans="1:2" ht="30" customHeight="1">
      <c r="A2" s="45" t="s">
        <v>122</v>
      </c>
      <c r="B2" s="45"/>
    </row>
    <row r="3" spans="1:2" ht="23.25" customHeight="1">
      <c r="A3" t="s">
        <v>166</v>
      </c>
      <c r="B3" s="4" t="s">
        <v>14</v>
      </c>
    </row>
    <row r="4" spans="1:2" ht="23.25" customHeight="1">
      <c r="A4" s="5" t="s">
        <v>2</v>
      </c>
      <c r="B4" s="28" t="s">
        <v>272</v>
      </c>
    </row>
    <row r="5" spans="1:2" ht="23.25" customHeight="1">
      <c r="A5" s="6" t="s">
        <v>124</v>
      </c>
      <c r="B5" s="14">
        <f>SUM(B6:B8)</f>
        <v>1396.64</v>
      </c>
    </row>
    <row r="6" spans="1:2" ht="23.25" customHeight="1">
      <c r="A6" s="37" t="s">
        <v>248</v>
      </c>
      <c r="B6" s="14">
        <v>1004.07</v>
      </c>
    </row>
    <row r="7" spans="1:2" ht="23.25" customHeight="1">
      <c r="A7" s="38" t="s">
        <v>250</v>
      </c>
      <c r="B7" s="14">
        <v>347.07</v>
      </c>
    </row>
    <row r="8" spans="1:2" ht="23.25" customHeight="1">
      <c r="A8" s="38" t="s">
        <v>249</v>
      </c>
      <c r="B8" s="14">
        <v>45.5</v>
      </c>
    </row>
    <row r="9" spans="1:2" ht="23.25" customHeight="1">
      <c r="A9" s="6" t="s">
        <v>125</v>
      </c>
      <c r="B9" s="13">
        <f>B10+B11+B17</f>
        <v>52.8</v>
      </c>
    </row>
    <row r="10" spans="1:2" ht="23.25" customHeight="1">
      <c r="A10" s="5" t="s">
        <v>126</v>
      </c>
      <c r="B10" s="14">
        <v>0</v>
      </c>
    </row>
    <row r="11" spans="1:2" ht="23.25" customHeight="1">
      <c r="A11" s="6" t="s">
        <v>141</v>
      </c>
      <c r="B11" s="13">
        <f>B12+B13</f>
        <v>30.299999999999997</v>
      </c>
    </row>
    <row r="12" spans="1:2" ht="23.25" customHeight="1">
      <c r="A12" s="11" t="s">
        <v>142</v>
      </c>
      <c r="B12" s="14">
        <v>0</v>
      </c>
    </row>
    <row r="13" spans="1:2" ht="23.25" customHeight="1">
      <c r="A13" s="11" t="s">
        <v>143</v>
      </c>
      <c r="B13" s="14">
        <f>SUM(B14:B16)</f>
        <v>30.299999999999997</v>
      </c>
    </row>
    <row r="14" spans="1:2" ht="23.25" customHeight="1">
      <c r="A14" s="37" t="s">
        <v>251</v>
      </c>
      <c r="B14" s="14">
        <v>5.6</v>
      </c>
    </row>
    <row r="15" spans="1:2" ht="23.25" customHeight="1">
      <c r="A15" s="38" t="s">
        <v>252</v>
      </c>
      <c r="B15" s="39">
        <v>8</v>
      </c>
    </row>
    <row r="16" spans="1:2" ht="23.25" customHeight="1">
      <c r="A16" s="38" t="s">
        <v>253</v>
      </c>
      <c r="B16" s="14">
        <v>16.7</v>
      </c>
    </row>
    <row r="17" spans="1:2" ht="23.25" customHeight="1">
      <c r="A17" s="6" t="s">
        <v>135</v>
      </c>
      <c r="B17" s="14">
        <f>SUM(B18:B20)</f>
        <v>22.5</v>
      </c>
    </row>
    <row r="18" spans="1:2" ht="23.25" customHeight="1">
      <c r="A18" s="37" t="s">
        <v>251</v>
      </c>
      <c r="B18" s="14">
        <v>19.4</v>
      </c>
    </row>
    <row r="19" spans="1:2" ht="23.25" customHeight="1">
      <c r="A19" s="38" t="s">
        <v>252</v>
      </c>
      <c r="B19" s="14">
        <v>2.1</v>
      </c>
    </row>
    <row r="20" spans="1:2" ht="23.25" customHeight="1">
      <c r="A20" s="38" t="s">
        <v>253</v>
      </c>
      <c r="B20" s="7">
        <v>1</v>
      </c>
    </row>
    <row r="21" ht="21" customHeight="1"/>
    <row r="22" spans="1:2" ht="191.25" customHeight="1">
      <c r="A22" s="48" t="s">
        <v>144</v>
      </c>
      <c r="B22" s="48"/>
    </row>
  </sheetData>
  <sheetProtection/>
  <mergeCells count="2">
    <mergeCell ref="A2:B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57421875" style="0" customWidth="1"/>
    <col min="2" max="2" width="16.00390625" style="0" customWidth="1"/>
    <col min="3" max="4" width="20.00390625" style="0" customWidth="1"/>
  </cols>
  <sheetData>
    <row r="1" spans="3:4" ht="13.5">
      <c r="C1" s="4"/>
      <c r="D1" s="4" t="s">
        <v>120</v>
      </c>
    </row>
    <row r="2" spans="1:8" ht="30" customHeight="1">
      <c r="A2" s="45" t="s">
        <v>273</v>
      </c>
      <c r="B2" s="45"/>
      <c r="C2" s="45"/>
      <c r="D2" s="45"/>
      <c r="E2" s="8"/>
      <c r="F2" s="8"/>
      <c r="G2" s="8"/>
      <c r="H2" s="8"/>
    </row>
    <row r="3" spans="1:4" ht="23.25" customHeight="1">
      <c r="A3" t="s">
        <v>166</v>
      </c>
      <c r="C3" s="4"/>
      <c r="D3" s="4" t="s">
        <v>14</v>
      </c>
    </row>
    <row r="4" spans="1:4" ht="23.25" customHeight="1">
      <c r="A4" s="47" t="s">
        <v>52</v>
      </c>
      <c r="B4" s="47" t="s">
        <v>121</v>
      </c>
      <c r="C4" s="47"/>
      <c r="D4" s="47"/>
    </row>
    <row r="5" spans="1:4" ht="23.25" customHeight="1">
      <c r="A5" s="47"/>
      <c r="B5" s="5" t="s">
        <v>54</v>
      </c>
      <c r="C5" s="5" t="s">
        <v>56</v>
      </c>
      <c r="D5" s="5" t="s">
        <v>55</v>
      </c>
    </row>
    <row r="6" spans="1:4" ht="23.25" customHeight="1">
      <c r="A6" s="16" t="s">
        <v>63</v>
      </c>
      <c r="B6" s="13">
        <f>C6+D6</f>
        <v>0</v>
      </c>
      <c r="C6" s="14">
        <f>C7</f>
        <v>0</v>
      </c>
      <c r="D6" s="14">
        <f>D7</f>
        <v>0</v>
      </c>
    </row>
    <row r="7" spans="1:4" ht="23.25" customHeight="1">
      <c r="A7" s="22"/>
      <c r="B7" s="13">
        <f>C7+D7</f>
        <v>0</v>
      </c>
      <c r="C7" s="14">
        <f>C8</f>
        <v>0</v>
      </c>
      <c r="D7" s="14">
        <f>D8</f>
        <v>0</v>
      </c>
    </row>
    <row r="8" spans="1:4" ht="14.25">
      <c r="A8" s="22"/>
      <c r="B8" s="13">
        <f>C8+D8</f>
        <v>0</v>
      </c>
      <c r="C8" s="14">
        <v>0</v>
      </c>
      <c r="D8" s="14">
        <v>0</v>
      </c>
    </row>
    <row r="10" ht="13.5">
      <c r="A10" s="19" t="s">
        <v>149</v>
      </c>
    </row>
  </sheetData>
  <sheetProtection/>
  <mergeCells count="3">
    <mergeCell ref="A4:A5"/>
    <mergeCell ref="B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Administrator</cp:lastModifiedBy>
  <cp:lastPrinted>2018-04-03T01:04:46Z</cp:lastPrinted>
  <dcterms:created xsi:type="dcterms:W3CDTF">2018-03-06T08:56:55Z</dcterms:created>
  <dcterms:modified xsi:type="dcterms:W3CDTF">2018-04-04T01:31:52Z</dcterms:modified>
  <cp:category/>
  <cp:version/>
  <cp:contentType/>
  <cp:contentStatus/>
</cp:coreProperties>
</file>