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480" yWindow="120" windowWidth="8505" windowHeight="4530"/>
  </bookViews>
  <sheets>
    <sheet name="布雷图指数" sheetId="4" r:id="rId1"/>
    <sheet name="诱蚊诱卵器指数" sheetId="3" r:id="rId2"/>
  </sheets>
  <calcPr calcId="125725"/>
</workbook>
</file>

<file path=xl/calcChain.xml><?xml version="1.0" encoding="utf-8"?>
<calcChain xmlns="http://schemas.openxmlformats.org/spreadsheetml/2006/main">
  <c r="F14" i="4"/>
  <c r="F9"/>
  <c r="J9"/>
  <c r="K5" i="3"/>
  <c r="L5" s="1"/>
  <c r="C15" i="4"/>
  <c r="D15"/>
  <c r="E15"/>
  <c r="F4"/>
  <c r="J4"/>
  <c r="L4"/>
  <c r="F5"/>
  <c r="J5"/>
  <c r="L5"/>
  <c r="F6"/>
  <c r="J6"/>
  <c r="L6"/>
  <c r="F7"/>
  <c r="J7"/>
  <c r="L7"/>
  <c r="F8"/>
  <c r="J8"/>
  <c r="L8"/>
  <c r="F10"/>
  <c r="J10"/>
  <c r="L10"/>
  <c r="L9"/>
  <c r="F11"/>
  <c r="J11"/>
  <c r="L11"/>
  <c r="F12"/>
  <c r="J12"/>
  <c r="L12"/>
  <c r="F13"/>
  <c r="J13"/>
  <c r="L13"/>
  <c r="J14"/>
  <c r="L14"/>
  <c r="G15"/>
  <c r="H15"/>
  <c r="I15"/>
  <c r="K11" i="3"/>
  <c r="L11" s="1"/>
  <c r="K13"/>
  <c r="L13" s="1"/>
  <c r="K14"/>
  <c r="L14" s="1"/>
  <c r="K6"/>
  <c r="L6" s="1"/>
  <c r="K7"/>
  <c r="L7" s="1"/>
  <c r="K8"/>
  <c r="L8" s="1"/>
  <c r="K10"/>
  <c r="L10" s="1"/>
  <c r="K9"/>
  <c r="L9" s="1"/>
  <c r="K12"/>
  <c r="L12" s="1"/>
  <c r="F15"/>
  <c r="I15"/>
  <c r="E15"/>
  <c r="K4"/>
  <c r="L4" s="1"/>
  <c r="J15"/>
  <c r="H15"/>
  <c r="G15"/>
  <c r="L15" i="4" l="1"/>
  <c r="K9"/>
  <c r="K4"/>
  <c r="K7"/>
  <c r="K10"/>
  <c r="K12"/>
  <c r="K11"/>
  <c r="K5"/>
  <c r="K13"/>
  <c r="K8"/>
  <c r="K14"/>
  <c r="K6"/>
  <c r="K15" i="3"/>
  <c r="L15" s="1"/>
  <c r="F15" i="4"/>
  <c r="J15"/>
  <c r="K15" l="1"/>
</calcChain>
</file>

<file path=xl/sharedStrings.xml><?xml version="1.0" encoding="utf-8"?>
<sst xmlns="http://schemas.openxmlformats.org/spreadsheetml/2006/main" count="91" uniqueCount="73">
  <si>
    <t>非居民区</t>
    <phoneticPr fontId="0" type="noConversion"/>
  </si>
  <si>
    <t>填表人：</t>
    <phoneticPr fontId="0" type="noConversion"/>
  </si>
  <si>
    <t>注：非居民区包括包括公园（或绿化广场、花卉市场、苗圃）、工地、单位（医院）等环境。</t>
    <phoneticPr fontId="0" type="noConversion"/>
  </si>
  <si>
    <t>非居民区按每检查10×10米折算为1户计算，分别调查100户。</t>
  </si>
  <si>
    <t>监测时间</t>
  </si>
  <si>
    <t>调查地点</t>
  </si>
  <si>
    <t>布诱蚊诱卵器个数</t>
  </si>
  <si>
    <t>蚊阳性个数</t>
  </si>
  <si>
    <t>卵阳性个数</t>
  </si>
  <si>
    <t>蚊虫总数</t>
  </si>
  <si>
    <t>镇街</t>
  </si>
  <si>
    <t>地点</t>
  </si>
  <si>
    <t>合       计</t>
  </si>
  <si>
    <t>填表单位：</t>
  </si>
  <si>
    <t>风险等级</t>
    <phoneticPr fontId="0" type="noConversion"/>
  </si>
  <si>
    <t>平均布雷图指数</t>
    <phoneticPr fontId="0" type="noConversion"/>
  </si>
  <si>
    <t>填表时间：</t>
    <phoneticPr fontId="0" type="noConversion"/>
  </si>
  <si>
    <t>蚊或卵阳性个数</t>
    <phoneticPr fontId="0" type="noConversion"/>
  </si>
  <si>
    <t>实收诱蚊诱卵器个数</t>
    <phoneticPr fontId="0" type="noConversion"/>
  </si>
  <si>
    <t xml:space="preserve"> 环境</t>
    <phoneticPr fontId="0" type="noConversion"/>
  </si>
  <si>
    <t>注：诱蚊诱卵器阳性指数=蚊或卵阳性个数/实收诱蚊诱卵器个数×100%；环境：填写居民区或者非居民区</t>
    <phoneticPr fontId="0" type="noConversion"/>
  </si>
  <si>
    <t>诱蚊诱卵器指数=蚊或卵阳性个数/实收诱蚊诱卵器个数*100</t>
    <phoneticPr fontId="0" type="noConversion"/>
  </si>
  <si>
    <t>注：红色区域为自动统计</t>
    <phoneticPr fontId="0" type="noConversion"/>
  </si>
  <si>
    <t>鹤山市沙坪街道</t>
    <phoneticPr fontId="0" type="noConversion"/>
  </si>
  <si>
    <t>鹤山市桃源镇</t>
    <phoneticPr fontId="0" type="noConversion"/>
  </si>
  <si>
    <t>鹤山市宅梧镇</t>
    <phoneticPr fontId="0" type="noConversion"/>
  </si>
  <si>
    <t>鹤山疾控（沙坪）</t>
    <phoneticPr fontId="0" type="noConversion"/>
  </si>
  <si>
    <t>鹤山市疾病预防控制中心</t>
    <phoneticPr fontId="0" type="noConversion"/>
  </si>
  <si>
    <t>刘振华</t>
    <phoneticPr fontId="0" type="noConversion"/>
  </si>
  <si>
    <t>鹤山市雅瑶镇</t>
    <phoneticPr fontId="0" type="noConversion"/>
  </si>
  <si>
    <t>鹤山市古劳镇</t>
    <phoneticPr fontId="0" type="noConversion"/>
  </si>
  <si>
    <t>鹤山市龙口镇</t>
    <phoneticPr fontId="0" type="noConversion"/>
  </si>
  <si>
    <t>鹤山市共和镇</t>
    <phoneticPr fontId="0" type="noConversion"/>
  </si>
  <si>
    <t>鹤山市鹤城镇</t>
    <phoneticPr fontId="0" type="noConversion"/>
  </si>
  <si>
    <t>鹤山市址山镇</t>
    <phoneticPr fontId="0" type="noConversion"/>
  </si>
  <si>
    <t>鹤山市宅梧镇</t>
    <phoneticPr fontId="0" type="noConversion"/>
  </si>
  <si>
    <t>鹤山市双合镇</t>
    <phoneticPr fontId="0" type="noConversion"/>
  </si>
  <si>
    <t>鹤山疾控（沙坪）</t>
    <phoneticPr fontId="0" type="noConversion"/>
  </si>
  <si>
    <t>时间</t>
    <phoneticPr fontId="0" type="noConversion"/>
  </si>
  <si>
    <t>镇（街）</t>
    <phoneticPr fontId="0" type="noConversion"/>
  </si>
  <si>
    <t>居民区</t>
    <phoneticPr fontId="0" type="noConversion"/>
  </si>
  <si>
    <t>风险等级</t>
    <phoneticPr fontId="0" type="noConversion"/>
  </si>
  <si>
    <t>户数</t>
    <phoneticPr fontId="0" type="noConversion"/>
  </si>
  <si>
    <t>积水数</t>
    <phoneticPr fontId="0" type="noConversion"/>
  </si>
  <si>
    <t>阳性数</t>
    <phoneticPr fontId="0" type="noConversion"/>
  </si>
  <si>
    <t>鹤山市雅瑶镇</t>
    <phoneticPr fontId="0" type="noConversion"/>
  </si>
  <si>
    <t>鹤山市古劳镇</t>
    <phoneticPr fontId="0" type="noConversion"/>
  </si>
  <si>
    <t>鹤山市共和镇</t>
    <phoneticPr fontId="0" type="noConversion"/>
  </si>
  <si>
    <t>鹤山市鹤城镇</t>
    <phoneticPr fontId="0" type="noConversion"/>
  </si>
  <si>
    <t>鹤山市址山镇</t>
    <phoneticPr fontId="0" type="noConversion"/>
  </si>
  <si>
    <t>合计</t>
    <phoneticPr fontId="0" type="noConversion"/>
  </si>
  <si>
    <t>诱蚊诱卵指数</t>
    <phoneticPr fontId="0" type="noConversion"/>
  </si>
  <si>
    <t>布雷图指数</t>
    <phoneticPr fontId="0" type="noConversion"/>
  </si>
  <si>
    <t>布雷图指数</t>
    <phoneticPr fontId="0" type="noConversion"/>
  </si>
  <si>
    <t>非居民区</t>
  </si>
  <si>
    <t>填表人：</t>
    <phoneticPr fontId="0" type="noConversion"/>
  </si>
  <si>
    <t>鹤山市2020年媒介伊蚊重点监测点诱蚊诱卵指数汇总表</t>
    <phoneticPr fontId="0" type="noConversion"/>
  </si>
  <si>
    <t>鹤山市2020年媒介伊蚊重点监测点布雷图指数汇总表</t>
    <phoneticPr fontId="0" type="noConversion"/>
  </si>
  <si>
    <t>鹤山市疾病预防控制中心</t>
    <phoneticPr fontId="0" type="noConversion"/>
  </si>
  <si>
    <t>刘振华</t>
    <phoneticPr fontId="0" type="noConversion"/>
  </si>
  <si>
    <t xml:space="preserve"> 和平社区</t>
    <phoneticPr fontId="26" type="noConversion"/>
  </si>
  <si>
    <t>非居民区</t>
    <phoneticPr fontId="26" type="noConversion"/>
  </si>
  <si>
    <t>里元村委会</t>
    <phoneticPr fontId="26" type="noConversion"/>
  </si>
  <si>
    <t>凤凰社区</t>
    <phoneticPr fontId="21" type="noConversion"/>
  </si>
  <si>
    <t>泗合村委会</t>
  </si>
  <si>
    <t>建良村委会</t>
    <phoneticPr fontId="26" type="noConversion"/>
  </si>
  <si>
    <t>荷村村委会</t>
    <phoneticPr fontId="26" type="noConversion"/>
  </si>
  <si>
    <t>云东村委会</t>
    <phoneticPr fontId="26" type="noConversion"/>
  </si>
  <si>
    <t>大埠村委会</t>
    <phoneticPr fontId="21" type="noConversion"/>
  </si>
  <si>
    <t>蟠龙村委会</t>
    <phoneticPr fontId="21" type="noConversion"/>
  </si>
  <si>
    <t>万和村委会</t>
  </si>
  <si>
    <t>霄南村委会</t>
    <phoneticPr fontId="26" type="noConversion"/>
  </si>
  <si>
    <t>非居民区</t>
    <phoneticPr fontId="26" type="noConversion"/>
  </si>
</sst>
</file>

<file path=xl/styles.xml><?xml version="1.0" encoding="utf-8"?>
<styleSheet xmlns="http://schemas.openxmlformats.org/spreadsheetml/2006/main">
  <numFmts count="3">
    <numFmt numFmtId="176" formatCode="0_);\(0\)"/>
    <numFmt numFmtId="177" formatCode="0.00_ "/>
    <numFmt numFmtId="178" formatCode="0_ "/>
  </numFmts>
  <fonts count="27">
    <font>
      <sz val="12"/>
      <name val="宋体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2"/>
      <color rgb="FFFF0000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name val="宋体"/>
      <charset val="134"/>
    </font>
    <font>
      <sz val="9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9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16" borderId="6" applyNumberFormat="0" applyAlignment="0" applyProtection="0">
      <alignment vertical="center"/>
    </xf>
    <xf numFmtId="0" fontId="17" fillId="17" borderId="7" applyNumberForma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16" borderId="9" applyNumberFormat="0" applyAlignment="0" applyProtection="0">
      <alignment vertical="center"/>
    </xf>
    <xf numFmtId="0" fontId="20" fillId="7" borderId="6" applyNumberFormat="0" applyAlignment="0" applyProtection="0">
      <alignment vertical="center"/>
    </xf>
    <xf numFmtId="0" fontId="3" fillId="23" borderId="10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16" borderId="6" applyNumberFormat="0" applyAlignment="0" applyProtection="0">
      <alignment vertical="center"/>
    </xf>
    <xf numFmtId="0" fontId="17" fillId="17" borderId="7" applyNumberForma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16" borderId="9" applyNumberFormat="0" applyAlignment="0" applyProtection="0">
      <alignment vertical="center"/>
    </xf>
    <xf numFmtId="0" fontId="20" fillId="7" borderId="6" applyNumberFormat="0" applyAlignment="0" applyProtection="0">
      <alignment vertical="center"/>
    </xf>
    <xf numFmtId="0" fontId="3" fillId="23" borderId="10" applyNumberFormat="0" applyFont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1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1" xfId="0" applyFill="1" applyBorder="1" applyAlignment="1">
      <alignment horizontal="center" vertical="center"/>
    </xf>
    <xf numFmtId="58" fontId="1" fillId="0" borderId="1" xfId="0" applyNumberFormat="1" applyFont="1" applyFill="1" applyBorder="1">
      <alignment vertical="center"/>
    </xf>
    <xf numFmtId="0" fontId="1" fillId="0" borderId="1" xfId="0" applyFont="1" applyFill="1" applyBorder="1">
      <alignment vertical="center"/>
    </xf>
    <xf numFmtId="177" fontId="24" fillId="0" borderId="1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177" fontId="0" fillId="0" borderId="0" xfId="0" applyNumberFormat="1" applyFill="1">
      <alignment vertical="center"/>
    </xf>
    <xf numFmtId="0" fontId="24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7" fontId="24" fillId="0" borderId="14" xfId="0" applyNumberFormat="1" applyFont="1" applyFill="1" applyBorder="1" applyAlignment="1">
      <alignment horizontal="center" vertical="center"/>
    </xf>
    <xf numFmtId="0" fontId="1" fillId="0" borderId="12" xfId="0" applyFont="1" applyFill="1" applyBorder="1">
      <alignment vertical="center"/>
    </xf>
    <xf numFmtId="0" fontId="24" fillId="0" borderId="13" xfId="0" applyFont="1" applyFill="1" applyBorder="1" applyAlignment="1">
      <alignment horizontal="center" vertical="center"/>
    </xf>
    <xf numFmtId="177" fontId="24" fillId="0" borderId="15" xfId="0" applyNumberFormat="1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ill="1" applyAlignment="1">
      <alignment horizontal="center" vertical="center"/>
    </xf>
    <xf numFmtId="0" fontId="24" fillId="0" borderId="14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0" xfId="0" applyNumberFormat="1" applyFill="1" applyAlignment="1">
      <alignment horizontal="left" vertical="center"/>
    </xf>
    <xf numFmtId="0" fontId="0" fillId="0" borderId="0" xfId="0" applyFill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1" fillId="0" borderId="0" xfId="0" applyFont="1" applyFill="1" applyBorder="1">
      <alignment vertical="center"/>
    </xf>
    <xf numFmtId="14" fontId="0" fillId="0" borderId="0" xfId="0" applyNumberFormat="1" applyFill="1" applyBorder="1" applyAlignment="1">
      <alignment horizontal="left" vertical="center"/>
    </xf>
    <xf numFmtId="176" fontId="25" fillId="24" borderId="1" xfId="88" applyNumberFormat="1" applyFont="1" applyFill="1" applyBorder="1" applyAlignment="1" applyProtection="1">
      <alignment horizontal="center" vertical="center" wrapText="1"/>
      <protection locked="0"/>
    </xf>
    <xf numFmtId="176" fontId="25" fillId="0" borderId="1" xfId="88" applyNumberFormat="1" applyFont="1" applyBorder="1" applyAlignment="1" applyProtection="1">
      <alignment horizontal="center" vertical="center" wrapText="1"/>
      <protection locked="0"/>
    </xf>
    <xf numFmtId="0" fontId="25" fillId="0" borderId="1" xfId="88" applyFont="1" applyBorder="1" applyAlignment="1" applyProtection="1">
      <alignment horizontal="center" vertical="center" wrapText="1"/>
      <protection locked="0"/>
    </xf>
    <xf numFmtId="0" fontId="25" fillId="0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176" fontId="25" fillId="25" borderId="1" xfId="88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/>
    </xf>
    <xf numFmtId="176" fontId="1" fillId="24" borderId="1" xfId="88" applyNumberFormat="1" applyFont="1" applyFill="1" applyBorder="1" applyAlignment="1" applyProtection="1">
      <alignment horizontal="center" vertical="center" wrapText="1"/>
      <protection locked="0"/>
    </xf>
    <xf numFmtId="176" fontId="1" fillId="0" borderId="1" xfId="88" applyNumberFormat="1" applyFont="1" applyBorder="1" applyAlignment="1" applyProtection="1">
      <alignment horizontal="center" vertical="center" wrapText="1"/>
      <protection locked="0"/>
    </xf>
    <xf numFmtId="0" fontId="1" fillId="0" borderId="1" xfId="88" applyFont="1" applyBorder="1" applyAlignment="1" applyProtection="1">
      <alignment horizontal="center" vertical="center" wrapText="1"/>
      <protection locked="0"/>
    </xf>
    <xf numFmtId="178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7" fontId="24" fillId="0" borderId="16" xfId="0" applyNumberFormat="1" applyFont="1" applyFill="1" applyBorder="1" applyAlignment="1">
      <alignment horizontal="center" vertical="center"/>
    </xf>
    <xf numFmtId="176" fontId="0" fillId="0" borderId="1" xfId="88" applyNumberFormat="1" applyFont="1" applyBorder="1" applyAlignment="1" applyProtection="1">
      <alignment horizontal="center" vertical="center" wrapText="1"/>
      <protection locked="0"/>
    </xf>
    <xf numFmtId="0" fontId="0" fillId="0" borderId="1" xfId="88" applyFont="1" applyBorder="1" applyAlignment="1" applyProtection="1">
      <alignment horizontal="center" vertical="center" wrapText="1"/>
      <protection locked="0"/>
    </xf>
    <xf numFmtId="0" fontId="0" fillId="0" borderId="0" xfId="0" applyFill="1">
      <alignment vertical="center"/>
    </xf>
    <xf numFmtId="0" fontId="0" fillId="0" borderId="1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7" fontId="23" fillId="0" borderId="1" xfId="0" applyNumberFormat="1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</cellXfs>
  <cellStyles count="119">
    <cellStyle name="20% - 强调文字颜色 1 2" xfId="3"/>
    <cellStyle name="20% - 强调文字颜色 1 3" xfId="28"/>
    <cellStyle name="20% - 强调文字颜色 2 2" xfId="4"/>
    <cellStyle name="20% - 强调文字颜色 2 3" xfId="5"/>
    <cellStyle name="20% - 强调文字颜色 3 2" xfId="6"/>
    <cellStyle name="20% - 强调文字颜色 3 3" xfId="46"/>
    <cellStyle name="20% - 强调文字颜色 4 2" xfId="7"/>
    <cellStyle name="20% - 强调文字颜色 4 3" xfId="47"/>
    <cellStyle name="20% - 强调文字颜色 5 2" xfId="8"/>
    <cellStyle name="20% - 强调文字颜色 5 3" xfId="48"/>
    <cellStyle name="20% - 强调文字颜色 6 2" xfId="9"/>
    <cellStyle name="20% - 强调文字颜色 6 3" xfId="49"/>
    <cellStyle name="40% - 强调文字颜色 1 2" xfId="10"/>
    <cellStyle name="40% - 强调文字颜色 1 3" xfId="50"/>
    <cellStyle name="40% - 强调文字颜色 2 2" xfId="11"/>
    <cellStyle name="40% - 强调文字颜色 2 3" xfId="51"/>
    <cellStyle name="40% - 强调文字颜色 3 2" xfId="12"/>
    <cellStyle name="40% - 强调文字颜色 3 3" xfId="52"/>
    <cellStyle name="40% - 强调文字颜色 4 2" xfId="13"/>
    <cellStyle name="40% - 强调文字颜色 4 3" xfId="53"/>
    <cellStyle name="40% - 强调文字颜色 5 2" xfId="14"/>
    <cellStyle name="40% - 强调文字颜色 5 3" xfId="54"/>
    <cellStyle name="40% - 强调文字颜色 6 2" xfId="15"/>
    <cellStyle name="40% - 强调文字颜色 6 3" xfId="55"/>
    <cellStyle name="60% - 强调文字颜色 1 2" xfId="16"/>
    <cellStyle name="60% - 强调文字颜色 1 3" xfId="56"/>
    <cellStyle name="60% - 强调文字颜色 2 2" xfId="17"/>
    <cellStyle name="60% - 强调文字颜色 2 3" xfId="57"/>
    <cellStyle name="60% - 强调文字颜色 3 2" xfId="18"/>
    <cellStyle name="60% - 强调文字颜色 3 3" xfId="58"/>
    <cellStyle name="60% - 强调文字颜色 4 2" xfId="19"/>
    <cellStyle name="60% - 强调文字颜色 4 3" xfId="59"/>
    <cellStyle name="60% - 强调文字颜色 5 2" xfId="20"/>
    <cellStyle name="60% - 强调文字颜色 5 3" xfId="60"/>
    <cellStyle name="60% - 强调文字颜色 6 2" xfId="21"/>
    <cellStyle name="60% - 强调文字颜色 6 3" xfId="61"/>
    <cellStyle name="标题 1 2" xfId="23"/>
    <cellStyle name="标题 1 3" xfId="63"/>
    <cellStyle name="标题 2 2" xfId="24"/>
    <cellStyle name="标题 2 3" xfId="64"/>
    <cellStyle name="标题 3 2" xfId="25"/>
    <cellStyle name="标题 3 3" xfId="65"/>
    <cellStyle name="标题 4 2" xfId="26"/>
    <cellStyle name="标题 4 3" xfId="66"/>
    <cellStyle name="标题 5" xfId="22"/>
    <cellStyle name="标题 6" xfId="62"/>
    <cellStyle name="差 2" xfId="27"/>
    <cellStyle name="差 3" xfId="67"/>
    <cellStyle name="常规" xfId="0" builtinId="0"/>
    <cellStyle name="常规 10" xfId="92"/>
    <cellStyle name="常规 11" xfId="93"/>
    <cellStyle name="常规 12" xfId="94"/>
    <cellStyle name="常规 13" xfId="95"/>
    <cellStyle name="常规 14" xfId="96"/>
    <cellStyle name="常规 15" xfId="97"/>
    <cellStyle name="常规 16" xfId="115"/>
    <cellStyle name="常规 17" xfId="98"/>
    <cellStyle name="常规 18" xfId="99"/>
    <cellStyle name="常规 19" xfId="100"/>
    <cellStyle name="常规 2" xfId="2"/>
    <cellStyle name="常规 20" xfId="101"/>
    <cellStyle name="常规 21" xfId="102"/>
    <cellStyle name="常规 22" xfId="103"/>
    <cellStyle name="常规 23" xfId="104"/>
    <cellStyle name="常规 24" xfId="105"/>
    <cellStyle name="常规 25" xfId="106"/>
    <cellStyle name="常规 26" xfId="107"/>
    <cellStyle name="常规 27" xfId="108"/>
    <cellStyle name="常规 28" xfId="109"/>
    <cellStyle name="常规 29" xfId="110"/>
    <cellStyle name="常规 3" xfId="1"/>
    <cellStyle name="常规 30" xfId="111"/>
    <cellStyle name="常规 31" xfId="112"/>
    <cellStyle name="常规 32" xfId="116"/>
    <cellStyle name="常规 33" xfId="113"/>
    <cellStyle name="常规 34" xfId="114"/>
    <cellStyle name="常规 35" xfId="117"/>
    <cellStyle name="常规 4" xfId="86"/>
    <cellStyle name="常规 5" xfId="85"/>
    <cellStyle name="常规 6" xfId="87"/>
    <cellStyle name="常规 7" xfId="89"/>
    <cellStyle name="常规 8" xfId="90"/>
    <cellStyle name="常规 9" xfId="91"/>
    <cellStyle name="常规_Sheet4" xfId="88"/>
    <cellStyle name="常规Sheet6" xfId="118"/>
    <cellStyle name="好 2" xfId="29"/>
    <cellStyle name="好 3" xfId="68"/>
    <cellStyle name="汇总 2" xfId="30"/>
    <cellStyle name="汇总 3" xfId="69"/>
    <cellStyle name="计算 2" xfId="31"/>
    <cellStyle name="计算 3" xfId="70"/>
    <cellStyle name="检查单元格 2" xfId="32"/>
    <cellStyle name="检查单元格 3" xfId="71"/>
    <cellStyle name="解释性文本 2" xfId="33"/>
    <cellStyle name="解释性文本 3" xfId="72"/>
    <cellStyle name="警告文本 2" xfId="34"/>
    <cellStyle name="警告文本 3" xfId="73"/>
    <cellStyle name="链接单元格 2" xfId="35"/>
    <cellStyle name="链接单元格 3" xfId="74"/>
    <cellStyle name="强调文字颜色 1 2" xfId="36"/>
    <cellStyle name="强调文字颜色 1 3" xfId="75"/>
    <cellStyle name="强调文字颜色 2 2" xfId="37"/>
    <cellStyle name="强调文字颜色 2 3" xfId="76"/>
    <cellStyle name="强调文字颜色 3 2" xfId="38"/>
    <cellStyle name="强调文字颜色 3 3" xfId="77"/>
    <cellStyle name="强调文字颜色 4 2" xfId="39"/>
    <cellStyle name="强调文字颜色 4 3" xfId="78"/>
    <cellStyle name="强调文字颜色 5 2" xfId="40"/>
    <cellStyle name="强调文字颜色 5 3" xfId="79"/>
    <cellStyle name="强调文字颜色 6 2" xfId="41"/>
    <cellStyle name="强调文字颜色 6 3" xfId="80"/>
    <cellStyle name="适中 2" xfId="42"/>
    <cellStyle name="适中 3" xfId="81"/>
    <cellStyle name="输出 2" xfId="43"/>
    <cellStyle name="输出 3" xfId="82"/>
    <cellStyle name="输入 2" xfId="44"/>
    <cellStyle name="输入 3" xfId="83"/>
    <cellStyle name="注释 2" xfId="45"/>
    <cellStyle name="注释 3" xfId="84"/>
  </cellStyles>
  <dxfs count="12">
    <dxf>
      <font>
        <condense val="0"/>
        <extend val="0"/>
        <color indexed="21"/>
      </font>
    </dxf>
    <dxf>
      <font>
        <condense val="0"/>
        <extend val="0"/>
        <color indexed="10"/>
      </font>
    </dxf>
    <dxf>
      <font>
        <condense val="0"/>
        <extend val="0"/>
        <color indexed="21"/>
      </font>
    </dxf>
    <dxf>
      <font>
        <condense val="0"/>
        <extend val="0"/>
        <color indexed="10"/>
      </font>
    </dxf>
    <dxf>
      <font>
        <condense val="0"/>
        <extend val="0"/>
        <color indexed="21"/>
      </font>
    </dxf>
    <dxf>
      <font>
        <condense val="0"/>
        <extend val="0"/>
        <color indexed="10"/>
      </font>
    </dxf>
    <dxf>
      <font>
        <condense val="0"/>
        <extend val="0"/>
        <color indexed="21"/>
      </font>
    </dxf>
    <dxf>
      <font>
        <condense val="0"/>
        <extend val="0"/>
        <color indexed="10"/>
      </font>
    </dxf>
    <dxf>
      <font>
        <condense val="0"/>
        <extend val="0"/>
        <color indexed="21"/>
      </font>
    </dxf>
    <dxf>
      <font>
        <condense val="0"/>
        <extend val="0"/>
        <color indexed="10"/>
      </font>
    </dxf>
    <dxf>
      <font>
        <condense val="0"/>
        <extend val="0"/>
        <color indexed="21"/>
      </font>
    </dxf>
    <dxf>
      <font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20"/>
  <sheetViews>
    <sheetView tabSelected="1" zoomScaleSheetLayoutView="100" workbookViewId="0">
      <selection activeCell="C30" sqref="C30"/>
    </sheetView>
  </sheetViews>
  <sheetFormatPr defaultColWidth="9" defaultRowHeight="14.25"/>
  <cols>
    <col min="1" max="1" width="10.75" style="2" bestFit="1" customWidth="1"/>
    <col min="2" max="2" width="18.375" style="2" customWidth="1"/>
    <col min="3" max="3" width="12.125" style="2" customWidth="1"/>
    <col min="4" max="4" width="11.625" style="2" customWidth="1"/>
    <col min="5" max="5" width="11.875" style="2" customWidth="1"/>
    <col min="6" max="6" width="13.375" style="2" customWidth="1"/>
    <col min="7" max="7" width="10.875" style="2" customWidth="1"/>
    <col min="8" max="8" width="11.375" style="2" customWidth="1"/>
    <col min="9" max="9" width="11.625" style="2" customWidth="1"/>
    <col min="10" max="10" width="13" style="2" customWidth="1"/>
    <col min="11" max="11" width="20.625" style="2" customWidth="1"/>
    <col min="12" max="12" width="15.625" style="2" customWidth="1"/>
    <col min="13" max="16384" width="9" style="2"/>
  </cols>
  <sheetData>
    <row r="1" spans="1:12" ht="30.2" customHeight="1">
      <c r="A1" s="43" t="s">
        <v>57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ht="20.100000000000001" customHeight="1">
      <c r="A2" s="44" t="s">
        <v>38</v>
      </c>
      <c r="B2" s="44" t="s">
        <v>39</v>
      </c>
      <c r="C2" s="44" t="s">
        <v>40</v>
      </c>
      <c r="D2" s="44"/>
      <c r="E2" s="44"/>
      <c r="F2" s="44"/>
      <c r="G2" s="44" t="s">
        <v>0</v>
      </c>
      <c r="H2" s="44"/>
      <c r="I2" s="44"/>
      <c r="J2" s="44"/>
      <c r="K2" s="44" t="s">
        <v>41</v>
      </c>
      <c r="L2" s="44" t="s">
        <v>15</v>
      </c>
    </row>
    <row r="3" spans="1:12" ht="20.100000000000001" customHeight="1">
      <c r="A3" s="44"/>
      <c r="B3" s="44"/>
      <c r="C3" s="18" t="s">
        <v>42</v>
      </c>
      <c r="D3" s="18" t="s">
        <v>43</v>
      </c>
      <c r="E3" s="18" t="s">
        <v>44</v>
      </c>
      <c r="F3" s="17" t="s">
        <v>52</v>
      </c>
      <c r="G3" s="18" t="s">
        <v>42</v>
      </c>
      <c r="H3" s="18" t="s">
        <v>43</v>
      </c>
      <c r="I3" s="18" t="s">
        <v>44</v>
      </c>
      <c r="J3" s="9" t="s">
        <v>53</v>
      </c>
      <c r="K3" s="44"/>
      <c r="L3" s="44"/>
    </row>
    <row r="4" spans="1:12" ht="20.100000000000001" customHeight="1">
      <c r="A4" s="4">
        <v>43986</v>
      </c>
      <c r="B4" s="12" t="s">
        <v>23</v>
      </c>
      <c r="C4" s="38">
        <v>70</v>
      </c>
      <c r="D4" s="38">
        <v>9</v>
      </c>
      <c r="E4" s="38">
        <v>3</v>
      </c>
      <c r="F4" s="39">
        <f>IF(C4=0,"",E4/C4*100)</f>
        <v>4.2857142857142856</v>
      </c>
      <c r="G4" s="38">
        <v>100</v>
      </c>
      <c r="H4" s="38">
        <v>14</v>
      </c>
      <c r="I4" s="38">
        <v>5</v>
      </c>
      <c r="J4" s="13">
        <f>IF(G4=0,"",I4/G4*100)</f>
        <v>5</v>
      </c>
      <c r="K4" s="5" t="str">
        <f>IF(C4+G4=0,"",IF(MAX(F4,J4)&gt;=20,"高度风险",IF(MAX(F4,J4)&gt;=10,"中度风险",IF(MAX(F4,J4)&gt;=5,"低度风险","疫情防控要求水平"))))</f>
        <v>低度风险</v>
      </c>
      <c r="L4" s="10">
        <f>IF(C4+G4=0,"",(E4+I4)/(C4+G4)*100)</f>
        <v>4.7058823529411766</v>
      </c>
    </row>
    <row r="5" spans="1:12" ht="20.100000000000001" customHeight="1">
      <c r="A5" s="4">
        <v>43994</v>
      </c>
      <c r="B5" s="5" t="s">
        <v>45</v>
      </c>
      <c r="C5" s="28">
        <v>60</v>
      </c>
      <c r="D5" s="28">
        <v>38</v>
      </c>
      <c r="E5" s="28">
        <v>3</v>
      </c>
      <c r="F5" s="14">
        <f>IF(C5=0,"",E5/C5*100)</f>
        <v>5</v>
      </c>
      <c r="G5" s="28">
        <v>100</v>
      </c>
      <c r="H5" s="28">
        <v>31</v>
      </c>
      <c r="I5" s="28">
        <v>5</v>
      </c>
      <c r="J5" s="9">
        <f t="shared" ref="J5:J15" si="0">IF(G5=0,"",I5/G5*100)</f>
        <v>5</v>
      </c>
      <c r="K5" s="5" t="str">
        <f>IF(C5+G5=0,"",IF(MAX(F5,J5)&gt;=20,"高度风险",IF(MAX(F5,J5)&gt;=10,"中度风险",IF(MAX(F5,J5)&gt;=5,"低度风险","疫情防控要求水平"))))</f>
        <v>低度风险</v>
      </c>
      <c r="L5" s="10">
        <f>IF(C5+G5=0,"",(E5+I5)/(C5+G5)*100)</f>
        <v>5</v>
      </c>
    </row>
    <row r="6" spans="1:12" ht="20.100000000000001" customHeight="1">
      <c r="A6" s="4">
        <v>43994</v>
      </c>
      <c r="B6" s="5" t="s">
        <v>46</v>
      </c>
      <c r="C6" s="28">
        <v>60</v>
      </c>
      <c r="D6" s="28">
        <v>35</v>
      </c>
      <c r="E6" s="28">
        <v>4</v>
      </c>
      <c r="F6" s="6">
        <f t="shared" ref="F6:F15" si="1">IF(C6=0,"",E6/C6*100)</f>
        <v>6.666666666666667</v>
      </c>
      <c r="G6" s="28">
        <v>100</v>
      </c>
      <c r="H6" s="28">
        <v>36</v>
      </c>
      <c r="I6" s="28">
        <v>9</v>
      </c>
      <c r="J6" s="9">
        <f t="shared" si="0"/>
        <v>9</v>
      </c>
      <c r="K6" s="5" t="str">
        <f t="shared" ref="K6:K15" si="2">IF(C6+G6=0,"",IF(MAX(F6,J6)&gt;=20,"高度风险",IF(MAX(F6,J6)&gt;=10,"中度风险",IF(MAX(F6,J6)&gt;=5,"低度风险","疫情防控要求水平"))))</f>
        <v>低度风险</v>
      </c>
      <c r="L6" s="10">
        <f t="shared" ref="L6:L13" si="3">IF(C6+G6=0,"",(E6+I6)/(C6+G6)*100)</f>
        <v>8.125</v>
      </c>
    </row>
    <row r="7" spans="1:12" ht="20.100000000000001" customHeight="1">
      <c r="A7" s="4">
        <v>43994</v>
      </c>
      <c r="B7" s="5" t="s">
        <v>31</v>
      </c>
      <c r="C7" s="28">
        <v>60</v>
      </c>
      <c r="D7" s="28">
        <v>25</v>
      </c>
      <c r="E7" s="28">
        <v>3</v>
      </c>
      <c r="F7" s="6">
        <f>IF(C7=0,"",E7/C7*100)</f>
        <v>5</v>
      </c>
      <c r="G7" s="28">
        <v>100</v>
      </c>
      <c r="H7" s="28">
        <v>20</v>
      </c>
      <c r="I7" s="28">
        <v>4</v>
      </c>
      <c r="J7" s="9">
        <f t="shared" si="0"/>
        <v>4</v>
      </c>
      <c r="K7" s="5" t="str">
        <f t="shared" si="2"/>
        <v>低度风险</v>
      </c>
      <c r="L7" s="10">
        <f t="shared" si="3"/>
        <v>4.375</v>
      </c>
    </row>
    <row r="8" spans="1:12" ht="20.100000000000001" customHeight="1">
      <c r="A8" s="4">
        <v>43994</v>
      </c>
      <c r="B8" s="5" t="s">
        <v>24</v>
      </c>
      <c r="C8" s="28">
        <v>60</v>
      </c>
      <c r="D8" s="28">
        <v>29</v>
      </c>
      <c r="E8" s="28">
        <v>3</v>
      </c>
      <c r="F8" s="6">
        <f>IF(C8=0,"",E8/C8*100)</f>
        <v>5</v>
      </c>
      <c r="G8" s="28">
        <v>100</v>
      </c>
      <c r="H8" s="28">
        <v>30</v>
      </c>
      <c r="I8" s="28">
        <v>6</v>
      </c>
      <c r="J8" s="9">
        <f t="shared" si="0"/>
        <v>6</v>
      </c>
      <c r="K8" s="5" t="str">
        <f>IF(C8+G8=0,"",IF(MAX(F8,J8)&gt;=20,"高度风险",IF(MAX(F8,J8)&gt;=10,"中度风险",IF(MAX(F8,J8)&gt;=5,"低度风险","疫情防控要求水平"))))</f>
        <v>低度风险</v>
      </c>
      <c r="L8" s="10">
        <f>IF(C8+G8=0,"",(E8+I8)/(C8+G8)*100)</f>
        <v>5.625</v>
      </c>
    </row>
    <row r="9" spans="1:12" ht="20.100000000000001" customHeight="1">
      <c r="A9" s="4">
        <v>43993</v>
      </c>
      <c r="B9" s="5" t="s">
        <v>48</v>
      </c>
      <c r="C9" s="37">
        <v>60</v>
      </c>
      <c r="D9" s="37">
        <v>36</v>
      </c>
      <c r="E9" s="37">
        <v>4</v>
      </c>
      <c r="F9" s="11">
        <f>IF(C9=0,"",E9/C9*100)</f>
        <v>6.666666666666667</v>
      </c>
      <c r="G9" s="37">
        <v>100</v>
      </c>
      <c r="H9" s="37">
        <v>39</v>
      </c>
      <c r="I9" s="37">
        <v>7</v>
      </c>
      <c r="J9" s="9">
        <f>IF(G9=0,"",I9/G9*100)</f>
        <v>7.0000000000000009</v>
      </c>
      <c r="K9" s="5" t="str">
        <f>IF(C9+G9=0,"",IF(MAX(F9,J9)&gt;=20,"高度风险",IF(MAX(F9,J9)&gt;=10,"中度风险",IF(MAX(F9,J9)&gt;=5,"低度风险","疫情防控要求水平"))))</f>
        <v>低度风险</v>
      </c>
      <c r="L9" s="10">
        <f>IF(C9+G9=0,"",(E9+I9)/(C9+G9)*100)</f>
        <v>6.8750000000000009</v>
      </c>
    </row>
    <row r="10" spans="1:12" s="31" customFormat="1" ht="20.100000000000001" customHeight="1">
      <c r="A10" s="4">
        <v>43993</v>
      </c>
      <c r="B10" s="5" t="s">
        <v>47</v>
      </c>
      <c r="C10" s="28">
        <v>60</v>
      </c>
      <c r="D10" s="28">
        <v>33</v>
      </c>
      <c r="E10" s="28">
        <v>3</v>
      </c>
      <c r="F10" s="6">
        <f t="shared" si="1"/>
        <v>5</v>
      </c>
      <c r="G10" s="28">
        <v>100</v>
      </c>
      <c r="H10" s="28">
        <v>38</v>
      </c>
      <c r="I10" s="28">
        <v>7</v>
      </c>
      <c r="J10" s="9">
        <f t="shared" si="0"/>
        <v>7.0000000000000009</v>
      </c>
      <c r="K10" s="5" t="str">
        <f t="shared" si="2"/>
        <v>低度风险</v>
      </c>
      <c r="L10" s="10">
        <f t="shared" si="3"/>
        <v>6.25</v>
      </c>
    </row>
    <row r="11" spans="1:12" ht="20.100000000000001" customHeight="1">
      <c r="A11" s="4">
        <v>43997</v>
      </c>
      <c r="B11" s="12" t="s">
        <v>49</v>
      </c>
      <c r="C11" s="28">
        <v>60</v>
      </c>
      <c r="D11" s="28">
        <v>24</v>
      </c>
      <c r="E11" s="28">
        <v>5</v>
      </c>
      <c r="F11" s="6">
        <f>IF(C11=0,"",E11/C11*100)</f>
        <v>8.3333333333333321</v>
      </c>
      <c r="G11" s="28">
        <v>100</v>
      </c>
      <c r="H11" s="28">
        <v>29</v>
      </c>
      <c r="I11" s="28">
        <v>8</v>
      </c>
      <c r="J11" s="13">
        <f t="shared" si="0"/>
        <v>8</v>
      </c>
      <c r="K11" s="5" t="str">
        <f>IF(C11+G11=0,"",IF(MAX(F11,J11)&gt;=20,"高度风险",IF(MAX(F11,J11)&gt;=10,"中度风险",IF(MAX(F11,J11)&gt;=5,"低度风险","疫情防控要求水平"))))</f>
        <v>低度风险</v>
      </c>
      <c r="L11" s="10">
        <f>IF(C11+G11=0,"",(E11+I11)/(C11+G11)*100)</f>
        <v>8.125</v>
      </c>
    </row>
    <row r="12" spans="1:12" ht="20.100000000000001" customHeight="1">
      <c r="A12" s="4">
        <v>43994</v>
      </c>
      <c r="B12" s="5" t="s">
        <v>25</v>
      </c>
      <c r="C12" s="28">
        <v>60</v>
      </c>
      <c r="D12" s="28">
        <v>29</v>
      </c>
      <c r="E12" s="28">
        <v>3</v>
      </c>
      <c r="F12" s="14">
        <f>IF(C12=0,"",E12/C12*100)</f>
        <v>5</v>
      </c>
      <c r="G12" s="28">
        <v>100</v>
      </c>
      <c r="H12" s="28">
        <v>32</v>
      </c>
      <c r="I12" s="28">
        <v>5</v>
      </c>
      <c r="J12" s="9">
        <f t="shared" si="0"/>
        <v>5</v>
      </c>
      <c r="K12" s="5" t="str">
        <f>IF(C12+G12=0,"",IF(MAX(F12,J12)&gt;=20,"高度风险",IF(MAX(F12,J12)&gt;=10,"中度风险",IF(MAX(F12,J12)&gt;=5,"低度风险","疫情防控要求水平"))))</f>
        <v>低度风险</v>
      </c>
      <c r="L12" s="10">
        <f>IF(C12+G12=0,"",(E12+I12)/(C12+G12)*100)</f>
        <v>5</v>
      </c>
    </row>
    <row r="13" spans="1:12" ht="20.100000000000001" customHeight="1">
      <c r="A13" s="4">
        <v>43992</v>
      </c>
      <c r="B13" s="5" t="s">
        <v>36</v>
      </c>
      <c r="C13" s="28">
        <v>60</v>
      </c>
      <c r="D13" s="28">
        <v>33</v>
      </c>
      <c r="E13" s="28">
        <v>4</v>
      </c>
      <c r="F13" s="6">
        <f t="shared" si="1"/>
        <v>6.666666666666667</v>
      </c>
      <c r="G13" s="28">
        <v>100</v>
      </c>
      <c r="H13" s="28">
        <v>32</v>
      </c>
      <c r="I13" s="28">
        <v>6</v>
      </c>
      <c r="J13" s="9">
        <f t="shared" si="0"/>
        <v>6</v>
      </c>
      <c r="K13" s="5" t="str">
        <f t="shared" si="2"/>
        <v>低度风险</v>
      </c>
      <c r="L13" s="10">
        <f t="shared" si="3"/>
        <v>6.25</v>
      </c>
    </row>
    <row r="14" spans="1:12" ht="20.100000000000001" customHeight="1">
      <c r="A14" s="4">
        <v>43995</v>
      </c>
      <c r="B14" s="5" t="s">
        <v>26</v>
      </c>
      <c r="C14" s="28">
        <v>60</v>
      </c>
      <c r="D14" s="28">
        <v>30</v>
      </c>
      <c r="E14" s="28">
        <v>5</v>
      </c>
      <c r="F14" s="6">
        <f t="shared" si="1"/>
        <v>8.3333333333333321</v>
      </c>
      <c r="G14" s="28">
        <v>100</v>
      </c>
      <c r="H14" s="28">
        <v>29</v>
      </c>
      <c r="I14" s="28">
        <v>8</v>
      </c>
      <c r="J14" s="9">
        <f t="shared" si="0"/>
        <v>8</v>
      </c>
      <c r="K14" s="5" t="str">
        <f>IF(C14+G14=0,"",IF(MAX(F14,J14)&gt;=20,"高度风险",IF(MAX(F14,J14)&gt;=10,"中度风险",IF(MAX(F14,J14)&gt;=5,"低度风险","疫情防控要求水平"))))</f>
        <v>低度风险</v>
      </c>
      <c r="L14" s="10">
        <f>IF(C14+G14=0,"",(E14+I14)/(C14+G14)*100)</f>
        <v>8.125</v>
      </c>
    </row>
    <row r="15" spans="1:12" ht="20.100000000000001" customHeight="1">
      <c r="A15" s="45" t="s">
        <v>50</v>
      </c>
      <c r="B15" s="46"/>
      <c r="C15" s="1">
        <f>SUM(C4:C14)</f>
        <v>670</v>
      </c>
      <c r="D15" s="1">
        <f>SUM(D4:D14)</f>
        <v>321</v>
      </c>
      <c r="E15" s="1">
        <f>SUM(E4:E14)</f>
        <v>40</v>
      </c>
      <c r="F15" s="6">
        <f t="shared" si="1"/>
        <v>5.9701492537313428</v>
      </c>
      <c r="G15" s="1">
        <f>SUM(G4:G14)</f>
        <v>1100</v>
      </c>
      <c r="H15" s="1">
        <f>SUM(H4:H14)</f>
        <v>330</v>
      </c>
      <c r="I15" s="1">
        <f>SUM(I4:I14)</f>
        <v>70</v>
      </c>
      <c r="J15" s="6">
        <f t="shared" si="0"/>
        <v>6.3636363636363633</v>
      </c>
      <c r="K15" s="5" t="str">
        <f t="shared" si="2"/>
        <v>低度风险</v>
      </c>
      <c r="L15" s="10">
        <f>IF(C15+G15=0,"",(E15+I15)/(C15+G15)*100)</f>
        <v>6.2146892655367232</v>
      </c>
    </row>
    <row r="16" spans="1:12" ht="21.2" customHeight="1">
      <c r="A16" s="21" t="s">
        <v>13</v>
      </c>
      <c r="B16" s="23" t="s">
        <v>58</v>
      </c>
      <c r="C16" s="15"/>
      <c r="D16" s="15"/>
      <c r="E16" s="15"/>
      <c r="F16" s="22" t="s">
        <v>16</v>
      </c>
      <c r="G16" s="24">
        <v>43998</v>
      </c>
      <c r="I16" s="15"/>
      <c r="J16" s="22" t="s">
        <v>55</v>
      </c>
      <c r="K16" s="15" t="s">
        <v>59</v>
      </c>
      <c r="L16" s="15"/>
    </row>
    <row r="17" spans="1:2">
      <c r="B17" s="2" t="s">
        <v>2</v>
      </c>
    </row>
    <row r="18" spans="1:2">
      <c r="B18" s="2" t="s">
        <v>3</v>
      </c>
    </row>
    <row r="20" spans="1:2">
      <c r="A20" s="42" t="s">
        <v>22</v>
      </c>
      <c r="B20" s="42"/>
    </row>
  </sheetData>
  <mergeCells count="9">
    <mergeCell ref="A20:B20"/>
    <mergeCell ref="A1:L1"/>
    <mergeCell ref="A2:A3"/>
    <mergeCell ref="B2:B3"/>
    <mergeCell ref="C2:F2"/>
    <mergeCell ref="G2:J2"/>
    <mergeCell ref="K2:K3"/>
    <mergeCell ref="L2:L3"/>
    <mergeCell ref="A15:B15"/>
  </mergeCells>
  <phoneticPr fontId="0" type="noConversion"/>
  <conditionalFormatting sqref="J17:J65536 F17:F65536 K2 J3:K3 F2:F3">
    <cfRule type="cellIs" dxfId="11" priority="1" stopIfTrue="1" operator="greaterThanOrEqual">
      <formula>20</formula>
    </cfRule>
    <cfRule type="cellIs" dxfId="10" priority="2" stopIfTrue="1" operator="greaterThanOrEqual">
      <formula>10</formula>
    </cfRule>
  </conditionalFormatting>
  <conditionalFormatting sqref="K4:K15">
    <cfRule type="cellIs" dxfId="9" priority="3" stopIfTrue="1" operator="equal">
      <formula>"高度风险"</formula>
    </cfRule>
    <cfRule type="cellIs" dxfId="8" priority="4" stopIfTrue="1" operator="equal">
      <formula>"中度风险"</formula>
    </cfRule>
  </conditionalFormatting>
  <conditionalFormatting sqref="F4:F15 L4:L15 J4:J15">
    <cfRule type="cellIs" dxfId="7" priority="5" stopIfTrue="1" operator="greaterThanOrEqual">
      <formula>20</formula>
    </cfRule>
    <cfRule type="cellIs" dxfId="6" priority="6" stopIfTrue="1" operator="between">
      <formula>10</formula>
      <formula>20</formula>
    </cfRule>
  </conditionalFormatting>
  <pageMargins left="0.74803149606299213" right="0.74803149606299213" top="0.98425196850393704" bottom="0.98425196850393704" header="0.51181102362204722" footer="0.51181102362204722"/>
  <pageSetup paperSize="9" scale="75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L20"/>
  <sheetViews>
    <sheetView zoomScaleSheetLayoutView="100" workbookViewId="0">
      <selection activeCell="H26" sqref="H26"/>
    </sheetView>
  </sheetViews>
  <sheetFormatPr defaultColWidth="9" defaultRowHeight="14.25"/>
  <cols>
    <col min="1" max="1" width="10.75" style="2" customWidth="1"/>
    <col min="2" max="2" width="18.375" style="2" customWidth="1"/>
    <col min="3" max="3" width="16.75" style="16" customWidth="1"/>
    <col min="4" max="4" width="10.25" style="7" bestFit="1" customWidth="1"/>
    <col min="5" max="5" width="16.75" style="2" customWidth="1"/>
    <col min="6" max="6" width="19" style="2" customWidth="1"/>
    <col min="7" max="8" width="11.625" style="2" bestFit="1" customWidth="1"/>
    <col min="9" max="9" width="16.125" style="2" bestFit="1" customWidth="1"/>
    <col min="10" max="10" width="9" style="2"/>
    <col min="11" max="11" width="13.625" style="8" customWidth="1"/>
    <col min="12" max="12" width="19.625" style="2" bestFit="1" customWidth="1"/>
    <col min="13" max="16384" width="9" style="2"/>
  </cols>
  <sheetData>
    <row r="1" spans="1:12" ht="30.2" customHeight="1">
      <c r="A1" s="43" t="s">
        <v>56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ht="20.100000000000001" customHeight="1">
      <c r="A2" s="47" t="s">
        <v>4</v>
      </c>
      <c r="B2" s="47" t="s">
        <v>5</v>
      </c>
      <c r="C2" s="47"/>
      <c r="D2" s="47" t="s">
        <v>19</v>
      </c>
      <c r="E2" s="47" t="s">
        <v>6</v>
      </c>
      <c r="F2" s="47" t="s">
        <v>18</v>
      </c>
      <c r="G2" s="47" t="s">
        <v>7</v>
      </c>
      <c r="H2" s="47" t="s">
        <v>8</v>
      </c>
      <c r="I2" s="47" t="s">
        <v>17</v>
      </c>
      <c r="J2" s="47" t="s">
        <v>9</v>
      </c>
      <c r="K2" s="48" t="s">
        <v>51</v>
      </c>
      <c r="L2" s="47" t="s">
        <v>14</v>
      </c>
    </row>
    <row r="3" spans="1:12" ht="20.100000000000001" customHeight="1">
      <c r="A3" s="47"/>
      <c r="B3" s="3" t="s">
        <v>10</v>
      </c>
      <c r="C3" s="19" t="s">
        <v>11</v>
      </c>
      <c r="D3" s="47"/>
      <c r="E3" s="47"/>
      <c r="F3" s="47"/>
      <c r="G3" s="47"/>
      <c r="H3" s="47"/>
      <c r="I3" s="47"/>
      <c r="J3" s="47"/>
      <c r="K3" s="48"/>
      <c r="L3" s="47"/>
    </row>
    <row r="4" spans="1:12" ht="20.100000000000001" customHeight="1">
      <c r="A4" s="4">
        <v>43983</v>
      </c>
      <c r="B4" s="5" t="s">
        <v>23</v>
      </c>
      <c r="C4" s="29" t="s">
        <v>63</v>
      </c>
      <c r="D4" s="25" t="s">
        <v>54</v>
      </c>
      <c r="E4" s="40">
        <v>60</v>
      </c>
      <c r="F4" s="41">
        <v>60</v>
      </c>
      <c r="G4" s="41">
        <v>3</v>
      </c>
      <c r="H4" s="41">
        <v>0</v>
      </c>
      <c r="I4" s="40">
        <v>3</v>
      </c>
      <c r="J4" s="41">
        <v>3</v>
      </c>
      <c r="K4" s="6">
        <f t="shared" ref="K4:K15" si="0">IF(F4=0,"",I4/F4*100)</f>
        <v>5</v>
      </c>
      <c r="L4" s="5" t="str">
        <f t="shared" ref="L4:L15" si="1">IF(F4=0,"",IF(K4&gt;=20,"高度风险",IF(K4&gt;=10,"中度风险",IF(K4&gt;=5,"低度风险","疫情防控要求水平"))))</f>
        <v>低度风险</v>
      </c>
    </row>
    <row r="5" spans="1:12" ht="20.100000000000001" customHeight="1">
      <c r="A5" s="4">
        <v>43991</v>
      </c>
      <c r="B5" s="5" t="s">
        <v>29</v>
      </c>
      <c r="C5" s="29" t="s">
        <v>65</v>
      </c>
      <c r="D5" s="25" t="s">
        <v>61</v>
      </c>
      <c r="E5" s="26">
        <v>60</v>
      </c>
      <c r="F5" s="27">
        <v>58</v>
      </c>
      <c r="G5" s="27">
        <v>2</v>
      </c>
      <c r="H5" s="27">
        <v>1</v>
      </c>
      <c r="I5" s="26">
        <v>2</v>
      </c>
      <c r="J5" s="27">
        <v>2</v>
      </c>
      <c r="K5" s="6">
        <f t="shared" si="0"/>
        <v>3.4482758620689653</v>
      </c>
      <c r="L5" s="5" t="str">
        <f t="shared" si="1"/>
        <v>疫情防控要求水平</v>
      </c>
    </row>
    <row r="6" spans="1:12" ht="20.100000000000001" customHeight="1">
      <c r="A6" s="4">
        <v>43991</v>
      </c>
      <c r="B6" s="5" t="s">
        <v>30</v>
      </c>
      <c r="C6" s="32" t="s">
        <v>68</v>
      </c>
      <c r="D6" s="25" t="s">
        <v>54</v>
      </c>
      <c r="E6" s="26">
        <v>60</v>
      </c>
      <c r="F6" s="27">
        <v>59</v>
      </c>
      <c r="G6" s="27">
        <v>4</v>
      </c>
      <c r="H6" s="27">
        <v>2</v>
      </c>
      <c r="I6" s="26">
        <v>4</v>
      </c>
      <c r="J6" s="27">
        <v>4</v>
      </c>
      <c r="K6" s="6">
        <f t="shared" si="0"/>
        <v>6.7796610169491522</v>
      </c>
      <c r="L6" s="5" t="str">
        <f t="shared" si="1"/>
        <v>低度风险</v>
      </c>
    </row>
    <row r="7" spans="1:12" ht="20.100000000000001" customHeight="1">
      <c r="A7" s="4">
        <v>43991</v>
      </c>
      <c r="B7" s="5" t="s">
        <v>31</v>
      </c>
      <c r="C7" s="29" t="s">
        <v>71</v>
      </c>
      <c r="D7" s="25" t="s">
        <v>72</v>
      </c>
      <c r="E7" s="26">
        <v>60</v>
      </c>
      <c r="F7" s="27">
        <v>60</v>
      </c>
      <c r="G7" s="27">
        <v>3</v>
      </c>
      <c r="H7" s="27">
        <v>1</v>
      </c>
      <c r="I7" s="26">
        <v>3</v>
      </c>
      <c r="J7" s="27">
        <v>3</v>
      </c>
      <c r="K7" s="6">
        <f t="shared" si="0"/>
        <v>5</v>
      </c>
      <c r="L7" s="5" t="str">
        <f t="shared" si="1"/>
        <v>低度风险</v>
      </c>
    </row>
    <row r="8" spans="1:12" ht="20.100000000000001" customHeight="1">
      <c r="A8" s="4">
        <v>43989</v>
      </c>
      <c r="B8" s="5" t="s">
        <v>24</v>
      </c>
      <c r="C8" s="36" t="s">
        <v>69</v>
      </c>
      <c r="D8" s="30" t="s">
        <v>54</v>
      </c>
      <c r="E8" s="26">
        <v>60</v>
      </c>
      <c r="F8" s="27">
        <v>60</v>
      </c>
      <c r="G8" s="27">
        <v>3</v>
      </c>
      <c r="H8" s="27">
        <v>1</v>
      </c>
      <c r="I8" s="26">
        <v>3</v>
      </c>
      <c r="J8" s="27">
        <v>3</v>
      </c>
      <c r="K8" s="6">
        <f t="shared" si="0"/>
        <v>5</v>
      </c>
      <c r="L8" s="5" t="str">
        <f t="shared" si="1"/>
        <v>低度风险</v>
      </c>
    </row>
    <row r="9" spans="1:12" ht="20.100000000000001" customHeight="1">
      <c r="A9" s="4">
        <v>43990</v>
      </c>
      <c r="B9" s="5" t="s">
        <v>33</v>
      </c>
      <c r="C9" s="32" t="s">
        <v>70</v>
      </c>
      <c r="D9" s="33" t="s">
        <v>54</v>
      </c>
      <c r="E9" s="34">
        <v>60</v>
      </c>
      <c r="F9" s="35">
        <v>60</v>
      </c>
      <c r="G9" s="35">
        <v>3</v>
      </c>
      <c r="H9" s="35">
        <v>0</v>
      </c>
      <c r="I9" s="34">
        <v>3</v>
      </c>
      <c r="J9" s="35">
        <v>3</v>
      </c>
      <c r="K9" s="6">
        <f>IF(F9=0,"",I9/F9*100)</f>
        <v>5</v>
      </c>
      <c r="L9" s="5" t="str">
        <f>IF(F9=0,"",IF(K9&gt;=20,"高度风险",IF(K9&gt;=10,"中度风险",IF(K9&gt;=5,"低度风险","疫情防控要求水平"))))</f>
        <v>低度风险</v>
      </c>
    </row>
    <row r="10" spans="1:12" s="31" customFormat="1" ht="20.100000000000001" customHeight="1">
      <c r="A10" s="4">
        <v>43990</v>
      </c>
      <c r="B10" s="5" t="s">
        <v>32</v>
      </c>
      <c r="C10" s="29" t="s">
        <v>62</v>
      </c>
      <c r="D10" s="25" t="s">
        <v>61</v>
      </c>
      <c r="E10" s="26">
        <v>60</v>
      </c>
      <c r="F10" s="27">
        <v>58</v>
      </c>
      <c r="G10" s="27">
        <v>3</v>
      </c>
      <c r="H10" s="27">
        <v>1</v>
      </c>
      <c r="I10" s="26">
        <v>3</v>
      </c>
      <c r="J10" s="27">
        <v>3</v>
      </c>
      <c r="K10" s="6">
        <f t="shared" si="0"/>
        <v>5.1724137931034484</v>
      </c>
      <c r="L10" s="5" t="str">
        <f t="shared" si="1"/>
        <v>低度风险</v>
      </c>
    </row>
    <row r="11" spans="1:12" ht="20.100000000000001" customHeight="1">
      <c r="A11" s="4">
        <v>43992</v>
      </c>
      <c r="B11" s="5" t="s">
        <v>34</v>
      </c>
      <c r="C11" s="29" t="s">
        <v>67</v>
      </c>
      <c r="D11" s="25" t="s">
        <v>61</v>
      </c>
      <c r="E11" s="26">
        <v>60</v>
      </c>
      <c r="F11" s="27">
        <v>58</v>
      </c>
      <c r="G11" s="27">
        <v>4</v>
      </c>
      <c r="H11" s="27">
        <v>1</v>
      </c>
      <c r="I11" s="26">
        <v>4</v>
      </c>
      <c r="J11" s="27">
        <v>4</v>
      </c>
      <c r="K11" s="6">
        <f t="shared" si="0"/>
        <v>6.8965517241379306</v>
      </c>
      <c r="L11" s="5" t="str">
        <f t="shared" si="1"/>
        <v>低度风险</v>
      </c>
    </row>
    <row r="12" spans="1:12" ht="20.100000000000001" customHeight="1">
      <c r="A12" s="4">
        <v>43991</v>
      </c>
      <c r="B12" s="5" t="s">
        <v>35</v>
      </c>
      <c r="C12" s="29" t="s">
        <v>66</v>
      </c>
      <c r="D12" s="25" t="s">
        <v>61</v>
      </c>
      <c r="E12" s="26">
        <v>60</v>
      </c>
      <c r="F12" s="27">
        <v>60</v>
      </c>
      <c r="G12" s="27">
        <v>3</v>
      </c>
      <c r="H12" s="27">
        <v>3</v>
      </c>
      <c r="I12" s="26">
        <v>3</v>
      </c>
      <c r="J12" s="27">
        <v>3</v>
      </c>
      <c r="K12" s="6">
        <f t="shared" si="0"/>
        <v>5</v>
      </c>
      <c r="L12" s="5" t="str">
        <f t="shared" si="1"/>
        <v>低度风险</v>
      </c>
    </row>
    <row r="13" spans="1:12" ht="20.100000000000001" customHeight="1">
      <c r="A13" s="4">
        <v>43989</v>
      </c>
      <c r="B13" s="5" t="s">
        <v>36</v>
      </c>
      <c r="C13" s="32" t="s">
        <v>64</v>
      </c>
      <c r="D13" s="25" t="s">
        <v>54</v>
      </c>
      <c r="E13" s="26">
        <v>60</v>
      </c>
      <c r="F13" s="27">
        <v>60</v>
      </c>
      <c r="G13" s="27">
        <v>3</v>
      </c>
      <c r="H13" s="27">
        <v>1</v>
      </c>
      <c r="I13" s="26">
        <v>3</v>
      </c>
      <c r="J13" s="27">
        <v>3</v>
      </c>
      <c r="K13" s="6">
        <f t="shared" si="0"/>
        <v>5</v>
      </c>
      <c r="L13" s="5" t="str">
        <f t="shared" si="1"/>
        <v>低度风险</v>
      </c>
    </row>
    <row r="14" spans="1:12" ht="20.100000000000001" customHeight="1">
      <c r="A14" s="4">
        <v>43992</v>
      </c>
      <c r="B14" s="5" t="s">
        <v>37</v>
      </c>
      <c r="C14" s="29" t="s">
        <v>60</v>
      </c>
      <c r="D14" s="25" t="s">
        <v>61</v>
      </c>
      <c r="E14" s="26">
        <v>60</v>
      </c>
      <c r="F14" s="27">
        <v>60</v>
      </c>
      <c r="G14" s="27">
        <v>4</v>
      </c>
      <c r="H14" s="27">
        <v>2</v>
      </c>
      <c r="I14" s="26">
        <v>4</v>
      </c>
      <c r="J14" s="27">
        <v>4</v>
      </c>
      <c r="K14" s="6">
        <f t="shared" si="0"/>
        <v>6.666666666666667</v>
      </c>
      <c r="L14" s="5" t="str">
        <f t="shared" si="1"/>
        <v>低度风险</v>
      </c>
    </row>
    <row r="15" spans="1:12" ht="20.100000000000001" customHeight="1">
      <c r="A15" s="45" t="s">
        <v>12</v>
      </c>
      <c r="B15" s="49"/>
      <c r="C15" s="49"/>
      <c r="D15" s="46"/>
      <c r="E15" s="1">
        <f t="shared" ref="E15:J15" si="2">SUM(E4:E14)</f>
        <v>660</v>
      </c>
      <c r="F15" s="1">
        <f t="shared" si="2"/>
        <v>653</v>
      </c>
      <c r="G15" s="1">
        <f t="shared" si="2"/>
        <v>35</v>
      </c>
      <c r="H15" s="1">
        <f t="shared" si="2"/>
        <v>13</v>
      </c>
      <c r="I15" s="1">
        <f t="shared" si="2"/>
        <v>35</v>
      </c>
      <c r="J15" s="1">
        <f t="shared" si="2"/>
        <v>35</v>
      </c>
      <c r="K15" s="6">
        <f t="shared" si="0"/>
        <v>5.3598774885145479</v>
      </c>
      <c r="L15" s="5" t="str">
        <f t="shared" si="1"/>
        <v>低度风险</v>
      </c>
    </row>
    <row r="16" spans="1:12">
      <c r="A16" s="42" t="s">
        <v>20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</row>
    <row r="17" spans="1:9" ht="20.25" customHeight="1">
      <c r="A17" s="21" t="s">
        <v>13</v>
      </c>
      <c r="B17" s="2" t="s">
        <v>27</v>
      </c>
      <c r="E17" s="21" t="s">
        <v>16</v>
      </c>
      <c r="F17" s="20">
        <v>43998</v>
      </c>
      <c r="H17" s="21" t="s">
        <v>1</v>
      </c>
      <c r="I17" s="2" t="s">
        <v>28</v>
      </c>
    </row>
    <row r="19" spans="1:9">
      <c r="A19" s="42" t="s">
        <v>21</v>
      </c>
      <c r="B19" s="42"/>
      <c r="C19" s="42"/>
      <c r="D19" s="42"/>
      <c r="E19" s="42"/>
      <c r="F19" s="42"/>
    </row>
    <row r="20" spans="1:9">
      <c r="B20" s="42" t="s">
        <v>22</v>
      </c>
      <c r="C20" s="42"/>
    </row>
  </sheetData>
  <mergeCells count="16">
    <mergeCell ref="A19:F19"/>
    <mergeCell ref="B20:C20"/>
    <mergeCell ref="L2:L3"/>
    <mergeCell ref="A1:L1"/>
    <mergeCell ref="J2:J3"/>
    <mergeCell ref="K2:K3"/>
    <mergeCell ref="A15:D15"/>
    <mergeCell ref="A16:K16"/>
    <mergeCell ref="F2:F3"/>
    <mergeCell ref="G2:G3"/>
    <mergeCell ref="H2:H3"/>
    <mergeCell ref="I2:I3"/>
    <mergeCell ref="A2:A3"/>
    <mergeCell ref="B2:C2"/>
    <mergeCell ref="D2:D3"/>
    <mergeCell ref="E2:E3"/>
  </mergeCells>
  <phoneticPr fontId="21" type="noConversion"/>
  <conditionalFormatting sqref="K16:K65536 K2:K3">
    <cfRule type="cellIs" dxfId="5" priority="1" stopIfTrue="1" operator="greaterThanOrEqual">
      <formula>20</formula>
    </cfRule>
    <cfRule type="cellIs" dxfId="4" priority="2" stopIfTrue="1" operator="greaterThanOrEqual">
      <formula>10</formula>
    </cfRule>
  </conditionalFormatting>
  <conditionalFormatting sqref="L4:L15">
    <cfRule type="cellIs" dxfId="3" priority="3" stopIfTrue="1" operator="equal">
      <formula>"高度风险"</formula>
    </cfRule>
    <cfRule type="cellIs" dxfId="2" priority="4" stopIfTrue="1" operator="equal">
      <formula>"中度风险"</formula>
    </cfRule>
  </conditionalFormatting>
  <conditionalFormatting sqref="K4:K15">
    <cfRule type="cellIs" dxfId="1" priority="5" stopIfTrue="1" operator="greaterThanOrEqual">
      <formula>20</formula>
    </cfRule>
    <cfRule type="cellIs" dxfId="0" priority="6" stopIfTrue="1" operator="between">
      <formula>10</formula>
      <formula>20</formula>
    </cfRule>
  </conditionalFormatting>
  <pageMargins left="0.74803149606299213" right="0.74803149606299213" top="0.98425196850393704" bottom="0.98425196850393704" header="0.51181102362204722" footer="0.51181102362204722"/>
  <pageSetup paperSize="9" scale="70" orientation="landscape" verticalDpi="0" r:id="rId1"/>
  <headerFooter alignWithMargins="0"/>
  <ignoredErrors>
    <ignoredError sqref="J15 E15:H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布雷图指数</vt:lpstr>
      <vt:lpstr>诱蚊诱卵器指数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刘振华</dc:creator>
  <cp:lastModifiedBy>刘振华</cp:lastModifiedBy>
  <cp:lastPrinted>2019-02-13T00:45:18Z</cp:lastPrinted>
  <dcterms:created xsi:type="dcterms:W3CDTF">1996-12-17T01:32:42Z</dcterms:created>
  <dcterms:modified xsi:type="dcterms:W3CDTF">2020-06-16T00:29:28Z</dcterms:modified>
</cp:coreProperties>
</file>