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748" firstSheet="1" activeTab="3"/>
  </bookViews>
  <sheets>
    <sheet name="镇收支总表" sheetId="13" r:id="rId1"/>
    <sheet name="镇一般预算收入" sheetId="14" r:id="rId2"/>
    <sheet name="镇一般预算支出-功能" sheetId="20" r:id="rId3"/>
    <sheet name="镇一般预算支出-经济" sheetId="16" r:id="rId4"/>
    <sheet name="Sheet2" sheetId="18" state="hidden" r:id="rId5"/>
  </sheets>
  <externalReferences>
    <externalReference r:id="rId6"/>
  </externalReferences>
  <definedNames>
    <definedName name="_xlnm._FilterDatabase" localSheetId="1" hidden="1">镇一般预算收入!$A$5:$D$79</definedName>
    <definedName name="_xlnm._FilterDatabase" localSheetId="2" hidden="1">'镇一般预算支出-功能'!$A$5:$E$1340</definedName>
    <definedName name="_xlnm._FilterDatabase" localSheetId="3" hidden="1">'镇一般预算支出-经济'!$A$7:$C$83</definedName>
    <definedName name="_xlnm.Print_Area" localSheetId="2">'镇一般预算支出-功能'!$A$1:$F$1340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<sst xmlns="http://schemas.openxmlformats.org/spreadsheetml/2006/main" count="1765" uniqueCount="1364">
  <si>
    <t>鹤城镇2025年一般公共预算执行情况表</t>
  </si>
  <si>
    <t>单位:万元</t>
  </si>
  <si>
    <t>收入项目</t>
  </si>
  <si>
    <t>支出项目</t>
  </si>
  <si>
    <t>科目号</t>
  </si>
  <si>
    <t>科目名称</t>
  </si>
  <si>
    <t>2025年预算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</si>
  <si>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</si>
  <si>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</si>
  <si>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</si>
  <si>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</si>
  <si>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</si>
  <si>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</si>
  <si>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</si>
  <si>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</si>
  <si>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</si>
  <si>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</si>
  <si>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</si>
  <si>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</si>
  <si>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</si>
  <si>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</si>
  <si>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</si>
  <si>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</si>
  <si>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</si>
  <si>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</si>
  <si>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</si>
  <si>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</si>
  <si>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</si>
  <si>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</si>
  <si>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</si>
  <si>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</si>
  <si>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</si>
  <si>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</si>
  <si>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</si>
  <si>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</si>
  <si>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</si>
  <si>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</si>
  <si>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</si>
  <si>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</si>
  <si>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</si>
  <si>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</si>
  <si>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</si>
  <si>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</si>
  <si>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</si>
  <si>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</si>
  <si>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</si>
  <si>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</si>
  <si>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</si>
  <si>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</si>
  <si>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鹤山市2025年鹤城镇一般公共预算
执行情况表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</si>
  <si>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</si>
  <si>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</si>
  <si>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</si>
  <si>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</si>
  <si>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</si>
  <si>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</si>
  <si>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</si>
  <si>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</si>
  <si>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</si>
  <si>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</si>
  <si>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</si>
  <si>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</si>
  <si>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</si>
  <si>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</si>
  <si>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</si>
  <si>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</si>
  <si>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</si>
  <si>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</si>
  <si>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</si>
  <si>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</si>
  <si>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</si>
  <si>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</si>
  <si>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</si>
  <si>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</si>
  <si>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</si>
  <si>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</si>
  <si>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</si>
  <si>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</si>
  <si>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</si>
  <si>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</si>
  <si>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</si>
  <si>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</si>
  <si>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</si>
  <si>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</si>
  <si>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</si>
  <si>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</si>
  <si>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</si>
  <si>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</si>
  <si>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</si>
  <si>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</si>
  <si>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</si>
  <si>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</si>
  <si>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</si>
  <si>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</si>
  <si>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</si>
  <si>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</si>
  <si>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</si>
  <si>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</si>
  <si>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</si>
  <si>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</si>
  <si>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</si>
  <si>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</si>
  <si>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</si>
  <si>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</si>
  <si>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</si>
  <si>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</si>
  <si>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</si>
  <si>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</si>
  <si>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</si>
  <si>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</si>
  <si>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</si>
  <si>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</si>
  <si>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</si>
  <si>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</si>
  <si>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</si>
  <si>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（功能分类支出）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</si>
  <si>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</si>
  <si>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</si>
  <si>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</si>
  <si>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</si>
  <si>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</si>
  <si>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</si>
  <si>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</si>
  <si>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</si>
  <si>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</si>
  <si>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</si>
  <si>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</si>
  <si>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</si>
  <si>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</si>
  <si>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</si>
  <si>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</si>
  <si>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</si>
  <si>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</si>
  <si>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</si>
  <si>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</si>
  <si>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</si>
  <si>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</si>
  <si>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</si>
  <si>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</si>
  <si>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</si>
  <si>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</si>
  <si>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</si>
  <si>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</si>
  <si>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</si>
  <si>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</si>
  <si>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</si>
  <si>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</si>
  <si>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</si>
  <si>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</si>
  <si>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</si>
  <si>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</si>
  <si>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</si>
  <si>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</si>
  <si>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</si>
  <si>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</si>
  <si>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</si>
  <si>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</si>
  <si>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</si>
  <si>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</si>
  <si>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</si>
  <si>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</si>
  <si>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</si>
  <si>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</si>
  <si>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</si>
  <si>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</si>
  <si>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</si>
  <si>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</si>
  <si>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</si>
  <si>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</si>
  <si>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</si>
  <si>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</si>
  <si>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</si>
  <si>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</si>
  <si>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</si>
  <si>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</si>
  <si>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</si>
  <si>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</si>
  <si>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</si>
  <si>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</si>
  <si>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</si>
  <si>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</si>
  <si>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</si>
  <si>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</si>
  <si>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</si>
  <si>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</si>
  <si>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</si>
  <si>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</si>
  <si>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</si>
  <si>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</si>
  <si>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</si>
  <si>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</si>
  <si>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</si>
  <si>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</si>
  <si>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</si>
  <si>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</si>
  <si>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</si>
  <si>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</si>
  <si>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</si>
  <si>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</si>
  <si>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</si>
  <si>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</si>
  <si>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</si>
  <si>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</si>
  <si>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</si>
  <si>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</si>
  <si>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</si>
  <si>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</si>
  <si>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</si>
  <si>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</si>
  <si>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</si>
  <si>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</si>
  <si>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</si>
  <si>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</si>
  <si>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</si>
  <si>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</si>
  <si>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</si>
  <si>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</si>
  <si>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</si>
  <si>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</si>
  <si>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</si>
  <si>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</si>
  <si>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</si>
  <si>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</si>
  <si>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</si>
  <si>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</si>
  <si>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</si>
  <si>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</si>
  <si>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</si>
  <si>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</si>
  <si>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</si>
  <si>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</si>
  <si>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</si>
  <si>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</si>
  <si>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</si>
  <si>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</si>
  <si>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</si>
  <si>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</si>
  <si>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</si>
  <si>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</si>
  <si>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</si>
  <si>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社会工作事务</t>
  </si>
  <si>
    <t>其他社会工作事务支出</t>
  </si>
  <si>
    <t>信访事务</t>
  </si>
  <si>
    <t>信访业务</t>
  </si>
  <si>
    <t>其他信访事务支出</t>
  </si>
  <si>
    <t>数据事务</t>
  </si>
  <si>
    <t>其他数据事务支出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</si>
  <si>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</si>
  <si>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</si>
  <si>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</si>
  <si>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</si>
  <si>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</si>
  <si>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</si>
  <si>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</si>
  <si>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</si>
  <si>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</si>
  <si>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</si>
  <si>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</si>
  <si>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</si>
  <si>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</si>
  <si>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</si>
  <si>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</si>
  <si>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</si>
  <si>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</si>
  <si>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</si>
  <si>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</si>
  <si>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</si>
  <si>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</si>
  <si>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</si>
  <si>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</si>
  <si>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</si>
  <si>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</si>
  <si>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</si>
  <si>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</si>
  <si>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</si>
  <si>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</si>
  <si>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 xml:space="preserve"> 国际发展合作</t>
  </si>
  <si>
    <t>其他国际发展合作支出</t>
  </si>
  <si>
    <t xml:space="preserve"> 其他外交支出</t>
  </si>
  <si>
    <t>其他外交支出</t>
  </si>
  <si>
    <t xml:space="preserve"> 军费</t>
  </si>
  <si>
    <t>现役部队</t>
  </si>
  <si>
    <t>预备役部队</t>
  </si>
  <si>
    <t>其他军费支出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</si>
  <si>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</si>
  <si>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</si>
  <si>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</si>
  <si>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</si>
  <si>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</si>
  <si>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</si>
  <si>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</si>
  <si>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</si>
  <si>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</si>
  <si>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民兵</t>
  </si>
  <si>
    <t>边海防</t>
  </si>
  <si>
    <t>其他国防动员支出</t>
  </si>
  <si>
    <t xml:space="preserve"> 其他国防支出</t>
  </si>
  <si>
    <t>其他国防支出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</si>
  <si>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</si>
  <si>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</si>
  <si>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</si>
  <si>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</si>
  <si>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</si>
  <si>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</si>
  <si>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</si>
  <si>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</si>
  <si>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</si>
  <si>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</si>
  <si>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</si>
  <si>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</si>
  <si>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</si>
  <si>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</si>
  <si>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</si>
  <si>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</si>
  <si>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</si>
  <si>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</si>
  <si>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</si>
  <si>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</si>
  <si>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</si>
  <si>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</si>
  <si>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</si>
  <si>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</si>
  <si>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</si>
  <si>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</si>
  <si>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</si>
  <si>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</si>
  <si>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法治建设</t>
  </si>
  <si>
    <t>其他司法支出</t>
  </si>
  <si>
    <t xml:space="preserve"> 监狱</t>
  </si>
  <si>
    <t>罪犯生活及医疗卫生</t>
  </si>
  <si>
    <t>监狱业务及罪犯改造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</si>
  <si>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</si>
  <si>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</si>
  <si>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</si>
  <si>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</si>
  <si>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</si>
  <si>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</si>
  <si>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</si>
  <si>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</si>
  <si>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</si>
  <si>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</si>
  <si>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</si>
  <si>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</si>
  <si>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</si>
  <si>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</si>
  <si>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</si>
  <si>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</si>
  <si>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</si>
  <si>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</si>
  <si>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</si>
  <si>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</si>
  <si>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</si>
  <si>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</si>
  <si>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</si>
  <si>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</si>
  <si>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</si>
  <si>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</si>
  <si>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</si>
  <si>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</si>
  <si>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</si>
  <si>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</si>
  <si>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</si>
  <si>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</si>
  <si>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</si>
  <si>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</si>
  <si>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</si>
  <si>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</si>
  <si>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</si>
  <si>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</si>
  <si>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</si>
  <si>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</si>
  <si>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</si>
  <si>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</si>
  <si>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</si>
  <si>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</si>
  <si>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</si>
  <si>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</si>
  <si>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</si>
  <si>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</si>
  <si>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</si>
  <si>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</si>
  <si>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</si>
  <si>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</si>
  <si>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</si>
  <si>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</si>
  <si>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</si>
  <si>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</si>
  <si>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</si>
  <si>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</si>
  <si>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</si>
  <si>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</si>
  <si>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</si>
  <si>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</si>
  <si>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</si>
  <si>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</si>
  <si>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</si>
  <si>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</si>
  <si>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</si>
  <si>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</si>
  <si>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</si>
  <si>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</si>
  <si>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</si>
  <si>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</si>
  <si>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</si>
  <si>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</si>
  <si>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</si>
  <si>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</si>
  <si>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</si>
  <si>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</si>
  <si>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</si>
  <si>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</si>
  <si>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</si>
  <si>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</si>
  <si>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</si>
  <si>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</si>
  <si>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</si>
  <si>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</si>
  <si>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</si>
  <si>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</si>
  <si>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</si>
  <si>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</si>
  <si>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</si>
  <si>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</si>
  <si>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</si>
  <si>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</si>
  <si>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</si>
  <si>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</si>
  <si>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</si>
  <si>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</si>
  <si>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</si>
  <si>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</si>
  <si>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</si>
  <si>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</si>
  <si>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</si>
  <si>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</si>
  <si>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</si>
  <si>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</si>
  <si>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</si>
  <si>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</si>
  <si>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</si>
  <si>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</si>
  <si>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</si>
  <si>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</si>
  <si>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</si>
  <si>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</si>
  <si>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</si>
  <si>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</si>
  <si>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</si>
  <si>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</si>
  <si>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</si>
  <si>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</si>
  <si>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</si>
  <si>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</si>
  <si>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</si>
  <si>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</si>
  <si>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</si>
  <si>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</si>
  <si>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</si>
  <si>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</si>
  <si>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</si>
  <si>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</si>
  <si>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</si>
  <si>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</si>
  <si>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</si>
  <si>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</si>
  <si>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</si>
  <si>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</si>
  <si>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</si>
  <si>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</si>
  <si>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</si>
  <si>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</si>
  <si>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</si>
  <si>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</si>
  <si>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</si>
  <si>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</si>
  <si>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</si>
  <si>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</si>
  <si>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</si>
  <si>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</si>
  <si>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</si>
  <si>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</si>
  <si>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</si>
  <si>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文化产业发展专项支出</t>
  </si>
  <si>
    <t>其他文化旅游体育与传媒支出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</si>
  <si>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</si>
  <si>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</si>
  <si>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</si>
  <si>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</si>
  <si>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</si>
  <si>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</si>
  <si>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</si>
  <si>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</si>
  <si>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</si>
  <si>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</si>
  <si>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</si>
  <si>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</si>
  <si>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</si>
  <si>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</si>
  <si>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</si>
  <si>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</si>
  <si>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</si>
  <si>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</si>
  <si>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老龄事务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</si>
  <si>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</si>
  <si>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</si>
  <si>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</si>
  <si>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</si>
  <si>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</si>
  <si>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</si>
  <si>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</si>
  <si>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</si>
  <si>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</si>
  <si>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</si>
  <si>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</si>
  <si>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</si>
  <si>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</si>
  <si>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</si>
  <si>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</si>
  <si>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</si>
  <si>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</si>
  <si>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</si>
  <si>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</si>
  <si>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</si>
  <si>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</si>
  <si>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</si>
  <si>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</si>
  <si>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</si>
  <si>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</si>
  <si>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</si>
  <si>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</si>
  <si>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</si>
  <si>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</si>
  <si>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</si>
  <si>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</si>
  <si>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</si>
  <si>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光荣院</t>
  </si>
  <si>
    <t>褒扬纪念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</si>
  <si>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</si>
  <si>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</si>
  <si>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</si>
  <si>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</si>
  <si>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</si>
  <si>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</si>
  <si>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</si>
  <si>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</si>
  <si>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</si>
  <si>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</si>
  <si>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</si>
  <si>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</si>
  <si>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</si>
  <si>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</si>
  <si>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</si>
  <si>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</si>
  <si>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</si>
  <si>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</si>
  <si>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</si>
  <si>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</si>
  <si>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</si>
  <si>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</si>
  <si>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</si>
  <si>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</si>
  <si>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</si>
  <si>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</si>
  <si>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</si>
  <si>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</si>
  <si>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</si>
  <si>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</si>
  <si>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</si>
  <si>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</si>
  <si>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</si>
  <si>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</si>
  <si>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对道路交通事故社会救助基金的补助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</si>
  <si>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</si>
  <si>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</si>
  <si>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</si>
  <si>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</si>
  <si>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</si>
  <si>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</si>
  <si>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</si>
  <si>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</si>
  <si>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</si>
  <si>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</si>
  <si>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</si>
  <si>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</si>
  <si>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</si>
  <si>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</si>
  <si>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军供保障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</si>
  <si>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</si>
  <si>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</si>
  <si>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</si>
  <si>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</si>
  <si>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</si>
  <si>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</si>
  <si>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</si>
  <si>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</si>
  <si>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</si>
  <si>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</si>
  <si>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</si>
  <si>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</si>
  <si>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</si>
  <si>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</si>
  <si>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</si>
  <si>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</si>
  <si>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</si>
  <si>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</si>
  <si>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</si>
  <si>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</si>
  <si>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</si>
  <si>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优抚医院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</si>
  <si>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</si>
  <si>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</si>
  <si>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</si>
  <si>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</si>
  <si>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</si>
  <si>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</si>
  <si>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</si>
  <si>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</si>
  <si>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</si>
  <si>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</si>
  <si>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</si>
  <si>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</si>
  <si>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</si>
  <si>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</si>
  <si>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</si>
  <si>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突发公共卫生事件应急处置</t>
  </si>
  <si>
    <t>其他公共卫生支出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</si>
  <si>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</si>
  <si>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</si>
  <si>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</si>
  <si>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</si>
  <si>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</si>
  <si>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</si>
  <si>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</si>
  <si>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</si>
  <si>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</si>
  <si>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</si>
  <si>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</si>
  <si>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</si>
  <si>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</si>
  <si>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</si>
  <si>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</si>
  <si>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</si>
  <si>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</si>
  <si>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</si>
  <si>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</si>
  <si>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</si>
  <si>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</si>
  <si>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</si>
  <si>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</si>
  <si>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</si>
  <si>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中医药事务</t>
  </si>
  <si>
    <t>中医（民族医）药专项</t>
  </si>
  <si>
    <t>其他中医药事务支出</t>
  </si>
  <si>
    <t xml:space="preserve"> 疾病预防控制事务</t>
  </si>
  <si>
    <t>其他疾病预防控制事务支出</t>
  </si>
  <si>
    <t xml:space="preserve"> 其他卫生健康支出</t>
  </si>
  <si>
    <t>其他卫生健康支出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</si>
  <si>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</si>
  <si>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</si>
  <si>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</si>
  <si>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</si>
  <si>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</si>
  <si>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</si>
  <si>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</si>
  <si>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</si>
  <si>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</si>
  <si>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</si>
  <si>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</si>
  <si>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</si>
  <si>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</si>
  <si>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</si>
  <si>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</si>
  <si>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</si>
  <si>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</si>
  <si>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</si>
  <si>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</si>
  <si>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</si>
  <si>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</si>
  <si>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</si>
  <si>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</si>
  <si>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</si>
  <si>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草原生态修复治理</t>
  </si>
  <si>
    <t>自然保护地</t>
  </si>
  <si>
    <t>其他自然生态保护支出</t>
  </si>
  <si>
    <t xml:space="preserve"> 森林保护修复</t>
  </si>
  <si>
    <t>森林管护</t>
  </si>
  <si>
    <t>社会保险补助</t>
  </si>
  <si>
    <t>政策性社会性支出补助</t>
  </si>
  <si>
    <t>天然林保护工程建设</t>
  </si>
  <si>
    <t>停伐补助</t>
  </si>
  <si>
    <t>其他森林保护修复支出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</si>
  <si>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</si>
  <si>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</si>
  <si>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</si>
  <si>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</si>
  <si>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</si>
  <si>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</si>
  <si>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</si>
  <si>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</si>
  <si>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</si>
  <si>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</si>
  <si>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</si>
  <si>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</si>
  <si>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</si>
  <si>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</si>
  <si>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</si>
  <si>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</si>
  <si>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</si>
  <si>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</si>
  <si>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>其他清洁能源支出</t>
  </si>
  <si>
    <t xml:space="preserve"> 循环经济</t>
  </si>
  <si>
    <t>循环经济</t>
  </si>
  <si>
    <t xml:space="preserve"> 能源管理事务</t>
  </si>
  <si>
    <t>能源科技装备</t>
  </si>
  <si>
    <t>能源行业管理</t>
  </si>
  <si>
    <t>能源管理</t>
  </si>
  <si>
    <t>农村电网建设</t>
  </si>
  <si>
    <t>其他能源管理事务支出</t>
  </si>
  <si>
    <t xml:space="preserve"> 其他节能环保支出</t>
  </si>
  <si>
    <t>其他节能环保支出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</si>
  <si>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</si>
  <si>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</si>
  <si>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</si>
  <si>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</si>
  <si>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</si>
  <si>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</si>
  <si>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</si>
  <si>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</si>
  <si>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</si>
  <si>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</si>
  <si>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</si>
  <si>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</si>
  <si>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</si>
  <si>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</si>
  <si>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</si>
  <si>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</si>
  <si>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</si>
  <si>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</si>
  <si>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</si>
  <si>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</si>
  <si>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</si>
  <si>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</si>
  <si>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</si>
  <si>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</si>
  <si>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</si>
  <si>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</si>
  <si>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</si>
  <si>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</si>
  <si>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</si>
  <si>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</si>
  <si>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</si>
  <si>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</si>
  <si>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</si>
  <si>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</si>
  <si>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</si>
  <si>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农业生态资源保护</t>
  </si>
  <si>
    <t>乡村道路建设</t>
  </si>
  <si>
    <t>渔业发展</t>
  </si>
  <si>
    <t>对高校毕业生到基层任职补助</t>
  </si>
  <si>
    <t>耕地建设与利用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</si>
  <si>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</si>
  <si>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</si>
  <si>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</si>
  <si>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</si>
  <si>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</si>
  <si>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</si>
  <si>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</si>
  <si>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</si>
  <si>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</si>
  <si>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</si>
  <si>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</si>
  <si>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</si>
  <si>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</si>
  <si>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</si>
  <si>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</si>
  <si>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</si>
  <si>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林业草原防灾减灾</t>
  </si>
  <si>
    <t>草原管理</t>
  </si>
  <si>
    <t>退耕还林还草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</si>
  <si>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</si>
  <si>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</si>
  <si>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</si>
  <si>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</si>
  <si>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</si>
  <si>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</si>
  <si>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</si>
  <si>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</si>
  <si>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</si>
  <si>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</si>
  <si>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</si>
  <si>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</si>
  <si>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</si>
  <si>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</si>
  <si>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</si>
  <si>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</si>
  <si>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</si>
  <si>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</si>
  <si>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</si>
  <si>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</si>
  <si>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</si>
  <si>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农村供水</t>
  </si>
  <si>
    <t>南水北调工程建设</t>
  </si>
  <si>
    <t>南水北调工程管理</t>
  </si>
  <si>
    <t>其他水利支出</t>
  </si>
  <si>
    <t xml:space="preserve"> 巩固脱贫攻坚成果衔接乡村振兴</t>
  </si>
  <si>
    <t>农村基础设施建设</t>
  </si>
  <si>
    <t>生产发展</t>
  </si>
  <si>
    <t>社会发展</t>
  </si>
  <si>
    <t>贷款奖补和贴息</t>
  </si>
  <si>
    <t>“三西”农业建设专项补助</t>
  </si>
  <si>
    <t>其他巩固脱贫攻坚成果衔接乡村振兴支出</t>
  </si>
  <si>
    <t xml:space="preserve"> 农村综合改革</t>
  </si>
  <si>
    <t>对村级公益事业建设的补助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</si>
  <si>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</si>
  <si>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</si>
  <si>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</si>
  <si>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</si>
  <si>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</si>
  <si>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</si>
  <si>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农业保险保费补贴</t>
  </si>
  <si>
    <t>创业担保贷款贴息及奖补</t>
  </si>
  <si>
    <t>补充创业担保贷款基金</t>
  </si>
  <si>
    <t>其他普惠金融发展支出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</si>
  <si>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</si>
  <si>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</si>
  <si>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</si>
  <si>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</si>
  <si>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</si>
  <si>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</si>
  <si>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</si>
  <si>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</si>
  <si>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</si>
  <si>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</si>
  <si>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</si>
  <si>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公路运输管理</t>
  </si>
  <si>
    <t>公路和运输技术标准化建设</t>
  </si>
  <si>
    <t>水运建设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</si>
  <si>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</si>
  <si>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</si>
  <si>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</si>
  <si>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</si>
  <si>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</si>
  <si>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</si>
  <si>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</si>
  <si>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</si>
  <si>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</si>
  <si>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</si>
  <si>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</si>
  <si>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</si>
  <si>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</si>
  <si>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</si>
  <si>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</si>
  <si>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</si>
  <si>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</si>
  <si>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</si>
  <si>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</si>
  <si>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</si>
  <si>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</si>
  <si>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</si>
  <si>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</si>
  <si>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</si>
  <si>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邮政业支出</t>
  </si>
  <si>
    <t>邮政普遍服务与特殊服务</t>
  </si>
  <si>
    <t>其他邮政业支出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</si>
  <si>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</si>
  <si>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</si>
  <si>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</si>
  <si>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</si>
  <si>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</si>
  <si>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</si>
  <si>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</si>
  <si>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</si>
  <si>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</si>
  <si>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</si>
  <si>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</si>
  <si>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</si>
  <si>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</si>
  <si>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</si>
  <si>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</si>
  <si>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</si>
  <si>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</si>
  <si>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</si>
  <si>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</si>
  <si>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</si>
  <si>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</si>
  <si>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</si>
  <si>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</si>
  <si>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</si>
  <si>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</si>
  <si>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</si>
  <si>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</si>
  <si>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</si>
  <si>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</si>
  <si>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</si>
  <si>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工程建设及运行维护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</si>
  <si>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</si>
  <si>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</si>
  <si>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</si>
  <si>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</si>
  <si>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</si>
  <si>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</si>
  <si>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</si>
  <si>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</si>
  <si>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</si>
  <si>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</si>
  <si>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</si>
  <si>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</si>
  <si>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</si>
  <si>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</si>
  <si>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</si>
  <si>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</si>
  <si>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</si>
  <si>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</si>
  <si>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</si>
  <si>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</si>
  <si>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</si>
  <si>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</si>
  <si>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</si>
  <si>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</si>
  <si>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</si>
  <si>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</si>
  <si>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</si>
  <si>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</si>
  <si>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</si>
  <si>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</si>
  <si>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</si>
  <si>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</si>
  <si>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</si>
  <si>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</si>
  <si>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</si>
  <si>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</si>
  <si>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</si>
  <si>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</si>
  <si>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</si>
  <si>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</si>
  <si>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</si>
  <si>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</si>
  <si>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</si>
  <si>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</si>
  <si>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</si>
  <si>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</si>
  <si>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</si>
  <si>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</si>
  <si>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</si>
  <si>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</si>
  <si>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</si>
  <si>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</si>
  <si>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</si>
  <si>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</si>
  <si>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</si>
  <si>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文化旅游体育与传媒</t>
  </si>
  <si>
    <t xml:space="preserve"> 卫生健康</t>
  </si>
  <si>
    <t xml:space="preserve"> 节能环保</t>
  </si>
  <si>
    <t xml:space="preserve"> 交通运输</t>
  </si>
  <si>
    <t xml:space="preserve"> 住房保障</t>
  </si>
  <si>
    <t xml:space="preserve"> 其他支出</t>
  </si>
  <si>
    <t xml:space="preserve"> 自然资源事务</t>
  </si>
  <si>
    <t>自然资源规划及管理</t>
  </si>
  <si>
    <t>自然资源利用与保护</t>
  </si>
  <si>
    <t xml:space="preserve">                            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</si>
  <si>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</si>
  <si>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</si>
  <si>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</si>
  <si>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</si>
  <si>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</si>
  <si>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</si>
  <si>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</si>
  <si>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</si>
  <si>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</si>
  <si>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</si>
  <si>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</si>
  <si>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</si>
  <si>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</si>
  <si>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</si>
  <si>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</si>
  <si>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</si>
  <si>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</si>
  <si>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</si>
  <si>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基础测绘与地理信息监管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</si>
  <si>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</si>
  <si>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</si>
  <si>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</si>
  <si>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</si>
  <si>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</si>
  <si>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</si>
  <si>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</si>
  <si>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</si>
  <si>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</si>
  <si>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</si>
  <si>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</si>
  <si>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</si>
  <si>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</si>
  <si>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</si>
  <si>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</si>
  <si>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 xml:space="preserve"> 保障性安居工程支出</t>
  </si>
  <si>
    <t>沉陷区治理</t>
  </si>
  <si>
    <t>棚户区改造</t>
  </si>
  <si>
    <t>少数民族地区游牧民定居工程</t>
  </si>
  <si>
    <t>农村危房改造</t>
  </si>
  <si>
    <t>老旧小区改造</t>
  </si>
  <si>
    <t>配租型住房保障</t>
  </si>
  <si>
    <t>配售型保障性住房</t>
  </si>
  <si>
    <t>城中村改造</t>
  </si>
  <si>
    <t>其他保障性安居工程支出</t>
  </si>
  <si>
    <t xml:space="preserve"> 住房改革支出</t>
  </si>
  <si>
    <t>住房公积金</t>
  </si>
  <si>
    <t>提租补贴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</si>
  <si>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</si>
  <si>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</si>
  <si>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</si>
  <si>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</si>
  <si>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</si>
  <si>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</si>
  <si>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</si>
  <si>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</si>
  <si>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</si>
  <si>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</si>
  <si>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</si>
  <si>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</si>
  <si>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</si>
  <si>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</si>
  <si>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</si>
  <si>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</si>
  <si>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</si>
  <si>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</si>
  <si>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</si>
  <si>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</si>
  <si>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</si>
  <si>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</si>
  <si>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</si>
  <si>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</si>
  <si>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</si>
  <si>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</si>
  <si>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</si>
  <si>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</si>
  <si>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</si>
  <si>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</si>
  <si>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</si>
  <si>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</si>
  <si>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</si>
  <si>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</si>
  <si>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</si>
  <si>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</si>
  <si>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</si>
  <si>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</si>
  <si>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</si>
  <si>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</si>
  <si>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</si>
  <si>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</si>
  <si>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</si>
  <si>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</si>
  <si>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</si>
  <si>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</si>
  <si>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</si>
  <si>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</si>
  <si>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</si>
  <si>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</si>
  <si>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</si>
  <si>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</si>
  <si>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</si>
  <si>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</si>
  <si>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</si>
  <si>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</si>
  <si>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</si>
  <si>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</si>
  <si>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</si>
  <si>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</si>
  <si>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</si>
  <si>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</si>
  <si>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</si>
  <si>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</si>
  <si>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</si>
  <si>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</si>
  <si>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</si>
  <si>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</si>
  <si>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</si>
  <si>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</si>
  <si>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</si>
  <si>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</si>
  <si>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</si>
  <si>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</si>
  <si>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</si>
  <si>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</si>
  <si>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</si>
  <si>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</si>
  <si>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</si>
  <si>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</si>
  <si>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</si>
  <si>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</si>
  <si>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</si>
  <si>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</si>
  <si>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</si>
  <si>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</si>
  <si>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</si>
  <si>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</si>
  <si>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</si>
  <si>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</si>
  <si>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</si>
  <si>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</si>
  <si>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</si>
  <si>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</si>
  <si>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</si>
  <si>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</si>
  <si>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</si>
  <si>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</si>
  <si>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</si>
  <si>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</si>
  <si>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</si>
  <si>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</si>
  <si>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</si>
  <si>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</si>
  <si>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</si>
  <si>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</si>
  <si>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</si>
  <si>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</si>
  <si>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</si>
  <si>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</si>
  <si>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</si>
  <si>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</si>
  <si>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</si>
  <si>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</si>
  <si>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</si>
  <si>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</si>
  <si>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</si>
  <si>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</si>
  <si>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</si>
  <si>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</si>
  <si>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</si>
  <si>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</si>
  <si>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</si>
  <si>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</si>
  <si>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</si>
  <si>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</si>
  <si>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</si>
  <si>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</si>
  <si>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</si>
  <si>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</si>
  <si>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</si>
  <si>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</si>
  <si>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</si>
  <si>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</si>
  <si>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</si>
  <si>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</si>
  <si>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</si>
  <si>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</si>
  <si>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</si>
  <si>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</si>
  <si>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</si>
  <si>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</si>
  <si>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</si>
  <si>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</si>
  <si>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</si>
  <si>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</si>
  <si>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</si>
  <si>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</si>
  <si>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</si>
  <si>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</si>
  <si>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</si>
  <si>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</si>
  <si>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</si>
  <si>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</si>
  <si>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</si>
  <si>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</si>
  <si>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</si>
  <si>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</si>
  <si>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</si>
  <si>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</si>
  <si>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</si>
  <si>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</si>
  <si>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</si>
  <si>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</si>
  <si>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</si>
  <si>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</si>
  <si>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</si>
  <si>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</si>
  <si>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</si>
  <si>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</si>
  <si>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</si>
  <si>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</si>
  <si>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</si>
  <si>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</si>
  <si>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</si>
  <si>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</si>
  <si>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</si>
  <si>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</si>
  <si>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</si>
  <si>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</si>
  <si>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</si>
  <si>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</si>
  <si>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</si>
  <si>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</si>
  <si>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</si>
  <si>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</si>
  <si>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</si>
  <si>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</si>
  <si>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</si>
  <si>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</si>
  <si>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</si>
  <si>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</si>
  <si>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</si>
  <si>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</si>
  <si>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</si>
  <si>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</si>
  <si>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</si>
  <si>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</si>
  <si>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</si>
  <si>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</si>
  <si>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</si>
  <si>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</si>
  <si>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</si>
  <si>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</si>
  <si>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</si>
  <si>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</si>
  <si>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</si>
  <si>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</si>
  <si>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</si>
  <si>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</si>
  <si>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</si>
  <si>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</si>
  <si>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</si>
  <si>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</si>
  <si>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</si>
  <si>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</si>
  <si>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</si>
  <si>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</si>
  <si>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</si>
  <si>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</si>
  <si>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</si>
  <si>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</si>
  <si>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</si>
  <si>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</si>
  <si>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</si>
  <si>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</si>
  <si>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</si>
  <si>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</si>
  <si>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</si>
  <si>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</si>
  <si>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</si>
  <si>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</si>
  <si>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</si>
  <si>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</si>
  <si>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</si>
  <si>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</si>
  <si>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</si>
  <si>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</si>
  <si>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</si>
  <si>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</si>
  <si>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</si>
  <si>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</si>
  <si>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</si>
  <si>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</si>
  <si>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</si>
  <si>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</si>
  <si>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</si>
  <si>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</si>
  <si>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</si>
  <si>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</si>
  <si>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</si>
  <si>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</si>
  <si>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</si>
  <si>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</si>
  <si>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</si>
  <si>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</si>
  <si>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</si>
  <si>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</si>
  <si>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</si>
  <si>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</si>
  <si>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</si>
  <si>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</si>
  <si>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</si>
  <si>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</si>
  <si>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</si>
  <si>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</si>
  <si>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</si>
  <si>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</si>
  <si>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</si>
  <si>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</si>
  <si>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</si>
  <si>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</si>
  <si>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</si>
  <si>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</si>
  <si>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</si>
  <si>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</si>
  <si>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</si>
  <si>
    <t>2010199</t>
  </si>
  <si>
    <t>2010301</t>
  </si>
  <si>
    <t>2010302</t>
  </si>
  <si>
    <t>2010350</t>
  </si>
  <si>
    <t>2010399</t>
  </si>
  <si>
    <t>2010601</t>
  </si>
  <si>
    <t>2012999</t>
  </si>
  <si>
    <t>2013299</t>
  </si>
  <si>
    <t>2014004</t>
  </si>
  <si>
    <t>2030607</t>
  </si>
  <si>
    <t>2040201</t>
  </si>
  <si>
    <t>2040299</t>
  </si>
  <si>
    <t>2040601</t>
  </si>
  <si>
    <t>2040604</t>
  </si>
  <si>
    <t>2040610</t>
  </si>
  <si>
    <t>2049999</t>
  </si>
  <si>
    <t>2050201</t>
  </si>
  <si>
    <t>2050202</t>
  </si>
  <si>
    <t>2050203</t>
  </si>
  <si>
    <t>2050204</t>
  </si>
  <si>
    <t>2050205</t>
  </si>
  <si>
    <t>2050302</t>
  </si>
  <si>
    <t>2050305</t>
  </si>
  <si>
    <t>2050701</t>
  </si>
  <si>
    <t>2050999</t>
  </si>
  <si>
    <t>2070199</t>
  </si>
  <si>
    <t>2080106</t>
  </si>
  <si>
    <t>2080199</t>
  </si>
  <si>
    <t>2080208</t>
  </si>
  <si>
    <t>2080299</t>
  </si>
  <si>
    <t>2080501</t>
  </si>
  <si>
    <t>2080502</t>
  </si>
  <si>
    <t>2080505</t>
  </si>
  <si>
    <t>2080506</t>
  </si>
  <si>
    <t>2080805</t>
  </si>
  <si>
    <t>2080808</t>
  </si>
  <si>
    <t>2080899</t>
  </si>
  <si>
    <t>2080901</t>
  </si>
  <si>
    <t>2081001</t>
  </si>
  <si>
    <t>2081002</t>
  </si>
  <si>
    <t>2081004</t>
  </si>
  <si>
    <t>2081006</t>
  </si>
  <si>
    <t>2081104</t>
  </si>
  <si>
    <t>2081105</t>
  </si>
  <si>
    <t>2081199</t>
  </si>
  <si>
    <t>2081901</t>
  </si>
  <si>
    <t>2081902</t>
  </si>
  <si>
    <t>2082001</t>
  </si>
  <si>
    <t>2082101</t>
  </si>
  <si>
    <t>2082102</t>
  </si>
  <si>
    <t>2082502</t>
  </si>
  <si>
    <t>2082899</t>
  </si>
  <si>
    <t>2089999</t>
  </si>
  <si>
    <t>2100302</t>
  </si>
  <si>
    <t>2100399</t>
  </si>
  <si>
    <t>2100408</t>
  </si>
  <si>
    <t>2100717</t>
  </si>
  <si>
    <t>2101101</t>
  </si>
  <si>
    <t>2101102</t>
  </si>
  <si>
    <t>2101103</t>
  </si>
  <si>
    <t>2101202</t>
  </si>
  <si>
    <t>2101399</t>
  </si>
  <si>
    <t>2110302</t>
  </si>
  <si>
    <t>2120101</t>
  </si>
  <si>
    <t>2120103</t>
  </si>
  <si>
    <t>2120199</t>
  </si>
  <si>
    <t>2129999</t>
  </si>
  <si>
    <t>2130103</t>
  </si>
  <si>
    <t>2130109</t>
  </si>
  <si>
    <t>2130126</t>
  </si>
  <si>
    <t>2130199</t>
  </si>
  <si>
    <t>2130311</t>
  </si>
  <si>
    <t>2130314</t>
  </si>
  <si>
    <t>2130399</t>
  </si>
  <si>
    <t>2130705</t>
  </si>
  <si>
    <t>2130799</t>
  </si>
  <si>
    <t>2140104</t>
  </si>
  <si>
    <t>2200106</t>
  </si>
  <si>
    <t>2210201</t>
  </si>
  <si>
    <t>2210203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</si>
</sst>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#,##0_);[Red]\(#,##0\)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sz val="11"/>
      <name val="宋体"/>
      <charset val="134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6" tint="0.799951170384838"/>
      </top>
      <bottom style="thin">
        <color theme="6" tint="0.79995117038483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3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2" fillId="0" borderId="0" xfId="50" applyFont="1" applyFill="1" applyAlignment="1">
      <alignment vertical="center"/>
    </xf>
    <xf numFmtId="0" fontId="3" fillId="0" borderId="0" xfId="50" applyFont="1" applyFill="1" applyAlignment="1">
      <alignment vertical="center"/>
    </xf>
    <xf numFmtId="0" fontId="4" fillId="0" borderId="0" xfId="50" applyFont="1" applyFill="1" applyAlignment="1">
      <alignment vertical="center"/>
    </xf>
    <xf numFmtId="0" fontId="5" fillId="0" borderId="0" xfId="50" applyFont="1" applyFill="1" applyAlignment="1">
      <alignment vertical="center"/>
    </xf>
    <xf numFmtId="0" fontId="6" fillId="0" borderId="0" xfId="50" applyFont="1" applyFill="1" applyAlignment="1">
      <alignment vertical="center"/>
    </xf>
    <xf numFmtId="176" fontId="6" fillId="0" borderId="0" xfId="50" applyNumberFormat="1" applyFont="1" applyFill="1" applyAlignment="1">
      <alignment vertical="center"/>
    </xf>
    <xf numFmtId="0" fontId="7" fillId="0" borderId="0" xfId="50" applyNumberFormat="1" applyFont="1" applyFill="1" applyAlignment="1">
      <alignment horizontal="center" vertical="center" wrapText="1"/>
    </xf>
    <xf numFmtId="0" fontId="2" fillId="0" borderId="0" xfId="50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10" fontId="4" fillId="0" borderId="0" xfId="3" applyNumberFormat="1" applyFont="1" applyFill="1" applyAlignment="1">
      <alignment horizontal="right" vertical="center"/>
    </xf>
    <xf numFmtId="0" fontId="2" fillId="0" borderId="2" xfId="50" applyFont="1" applyFill="1" applyBorder="1" applyAlignment="1">
      <alignment horizontal="center" vertical="center"/>
    </xf>
    <xf numFmtId="176" fontId="2" fillId="0" borderId="2" xfId="5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left" vertical="center"/>
    </xf>
    <xf numFmtId="0" fontId="3" fillId="0" borderId="4" xfId="50" applyFont="1" applyFill="1" applyBorder="1" applyAlignment="1">
      <alignment horizontal="left" vertical="center"/>
    </xf>
    <xf numFmtId="176" fontId="3" fillId="0" borderId="2" xfId="52" applyNumberFormat="1" applyFont="1" applyFill="1" applyBorder="1" applyAlignment="1">
      <alignment vertical="center"/>
    </xf>
    <xf numFmtId="0" fontId="8" fillId="0" borderId="2" xfId="50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left" vertical="center" wrapText="1" indent="1"/>
    </xf>
    <xf numFmtId="176" fontId="4" fillId="0" borderId="2" xfId="52" applyNumberFormat="1" applyFont="1" applyFill="1" applyBorder="1" applyAlignment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11" fillId="0" borderId="3" xfId="50" applyFont="1" applyFill="1" applyBorder="1" applyAlignment="1">
      <alignment horizontal="left" vertical="center"/>
    </xf>
    <xf numFmtId="0" fontId="11" fillId="0" borderId="4" xfId="50" applyFont="1" applyFill="1" applyBorder="1" applyAlignment="1">
      <alignment horizontal="left" vertical="center"/>
    </xf>
    <xf numFmtId="49" fontId="11" fillId="0" borderId="2" xfId="50" applyNumberFormat="1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horizontal="left" vertical="center" wrapText="1" indent="1"/>
    </xf>
    <xf numFmtId="176" fontId="2" fillId="0" borderId="2" xfId="50" applyNumberFormat="1" applyFont="1" applyFill="1" applyBorder="1" applyAlignment="1">
      <alignment horizontal="right" vertical="center"/>
    </xf>
    <xf numFmtId="41" fontId="0" fillId="0" borderId="2" xfId="50" applyNumberFormat="1" applyFont="1" applyFill="1" applyBorder="1">
      <alignment vertical="center"/>
    </xf>
    <xf numFmtId="0" fontId="11" fillId="0" borderId="2" xfId="50" applyFont="1" applyFill="1" applyBorder="1" applyAlignment="1">
      <alignment horizontal="left" vertical="center" wrapText="1"/>
    </xf>
    <xf numFmtId="49" fontId="12" fillId="0" borderId="2" xfId="50" applyNumberFormat="1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horizontal="left" vertical="center" wrapText="1" indent="1"/>
    </xf>
    <xf numFmtId="0" fontId="12" fillId="0" borderId="2" xfId="50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vertical="center" wrapText="1"/>
    </xf>
    <xf numFmtId="0" fontId="3" fillId="0" borderId="2" xfId="50" applyFont="1" applyFill="1" applyBorder="1" applyAlignment="1">
      <alignment horizontal="center" vertical="center"/>
    </xf>
    <xf numFmtId="0" fontId="13" fillId="0" borderId="0" xfId="51" applyFont="1">
      <alignment vertical="center"/>
    </xf>
    <xf numFmtId="0" fontId="0" fillId="0" borderId="0" xfId="51" applyFont="1">
      <alignment vertical="center"/>
    </xf>
    <xf numFmtId="0" fontId="0" fillId="0" borderId="0" xfId="51">
      <alignment vertical="center"/>
    </xf>
    <xf numFmtId="0" fontId="0" fillId="0" borderId="0" xfId="51" applyFont="1" applyFill="1" applyAlignment="1">
      <alignment vertical="center"/>
    </xf>
    <xf numFmtId="0" fontId="14" fillId="0" borderId="0" xfId="51" applyFont="1" applyAlignment="1">
      <alignment horizontal="center" vertical="center"/>
    </xf>
    <xf numFmtId="10" fontId="4" fillId="0" borderId="0" xfId="49" applyNumberFormat="1" applyFont="1" applyFill="1" applyAlignment="1">
      <alignment horizontal="right" vertical="center"/>
    </xf>
    <xf numFmtId="0" fontId="2" fillId="0" borderId="6" xfId="51" applyFont="1" applyFill="1" applyBorder="1" applyAlignment="1">
      <alignment horizontal="center" vertical="center"/>
    </xf>
    <xf numFmtId="176" fontId="3" fillId="0" borderId="6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/>
    </xf>
    <xf numFmtId="176" fontId="3" fillId="0" borderId="2" xfId="53" applyNumberFormat="1" applyFont="1" applyFill="1" applyBorder="1" applyAlignment="1" applyProtection="1">
      <alignment horizontal="right" vertical="center"/>
    </xf>
    <xf numFmtId="0" fontId="11" fillId="0" borderId="2" xfId="51" applyNumberFormat="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left" vertical="center" wrapText="1"/>
    </xf>
    <xf numFmtId="0" fontId="12" fillId="0" borderId="2" xfId="51" applyNumberFormat="1" applyFont="1" applyFill="1" applyBorder="1" applyAlignment="1">
      <alignment horizontal="left" vertical="center" wrapText="1"/>
    </xf>
    <xf numFmtId="0" fontId="12" fillId="0" borderId="2" xfId="51" applyFont="1" applyFill="1" applyBorder="1" applyAlignment="1">
      <alignment horizontal="left" vertical="center" wrapText="1" indent="1"/>
    </xf>
    <xf numFmtId="176" fontId="10" fillId="0" borderId="2" xfId="51" applyNumberFormat="1" applyFont="1" applyFill="1" applyBorder="1" applyAlignment="1">
      <alignment horizontal="right" vertical="center"/>
    </xf>
    <xf numFmtId="177" fontId="10" fillId="3" borderId="5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0" fontId="3" fillId="0" borderId="2" xfId="50" applyNumberFormat="1" applyFont="1" applyFill="1" applyBorder="1" applyAlignment="1">
      <alignment horizontal="left" vertical="center" wrapText="1"/>
    </xf>
    <xf numFmtId="0" fontId="3" fillId="0" borderId="2" xfId="50" applyFont="1" applyFill="1" applyBorder="1" applyAlignment="1">
      <alignment horizontal="left" vertical="center" wrapText="1" indent="1"/>
    </xf>
    <xf numFmtId="0" fontId="4" fillId="0" borderId="2" xfId="50" applyNumberFormat="1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left" vertical="center" wrapText="1" indent="1"/>
    </xf>
    <xf numFmtId="0" fontId="4" fillId="0" borderId="2" xfId="51" applyNumberFormat="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left" vertical="center" wrapText="1" indent="1"/>
    </xf>
    <xf numFmtId="177" fontId="10" fillId="0" borderId="5" xfId="0" applyNumberFormat="1" applyFont="1" applyFill="1" applyBorder="1" applyAlignment="1">
      <alignment horizontal="right" vertical="center"/>
    </xf>
    <xf numFmtId="49" fontId="11" fillId="0" borderId="2" xfId="51" applyNumberFormat="1" applyFont="1" applyFill="1" applyBorder="1" applyAlignment="1">
      <alignment horizontal="left" vertical="center" wrapText="1"/>
    </xf>
    <xf numFmtId="49" fontId="12" fillId="0" borderId="2" xfId="51" applyNumberFormat="1" applyFont="1" applyFill="1" applyBorder="1" applyAlignment="1">
      <alignment horizontal="left" vertical="center" wrapText="1"/>
    </xf>
    <xf numFmtId="0" fontId="11" fillId="0" borderId="3" xfId="51" applyFont="1" applyFill="1" applyBorder="1" applyAlignment="1">
      <alignment horizontal="left" vertical="center"/>
    </xf>
    <xf numFmtId="0" fontId="11" fillId="0" borderId="4" xfId="51" applyFont="1" applyFill="1" applyBorder="1" applyAlignment="1">
      <alignment horizontal="left" vertical="center"/>
    </xf>
    <xf numFmtId="176" fontId="2" fillId="0" borderId="2" xfId="51" applyNumberFormat="1" applyFont="1" applyFill="1" applyBorder="1" applyAlignment="1">
      <alignment horizontal="right" vertical="center"/>
    </xf>
    <xf numFmtId="0" fontId="11" fillId="2" borderId="2" xfId="51" applyFont="1" applyFill="1" applyBorder="1" applyAlignment="1">
      <alignment horizontal="left" vertical="center" wrapText="1"/>
    </xf>
    <xf numFmtId="0" fontId="11" fillId="2" borderId="2" xfId="51" applyFont="1" applyFill="1" applyBorder="1" applyAlignment="1">
      <alignment horizontal="left" vertical="center" wrapText="1" indent="1"/>
    </xf>
    <xf numFmtId="176" fontId="10" fillId="2" borderId="2" xfId="51" applyNumberFormat="1" applyFont="1" applyFill="1" applyBorder="1" applyAlignment="1">
      <alignment horizontal="right" vertical="center"/>
    </xf>
    <xf numFmtId="0" fontId="11" fillId="0" borderId="2" xfId="51" applyFont="1" applyFill="1" applyBorder="1" applyAlignment="1">
      <alignment horizontal="left" vertical="center" wrapText="1" indent="1"/>
    </xf>
    <xf numFmtId="41" fontId="0" fillId="0" borderId="2" xfId="51" applyNumberFormat="1" applyFont="1" applyFill="1" applyBorder="1">
      <alignment vertical="center"/>
    </xf>
    <xf numFmtId="49" fontId="11" fillId="2" borderId="2" xfId="51" applyNumberFormat="1" applyFont="1" applyFill="1" applyBorder="1" applyAlignment="1">
      <alignment horizontal="left" vertical="center" wrapText="1"/>
    </xf>
    <xf numFmtId="176" fontId="3" fillId="2" borderId="2" xfId="53" applyNumberFormat="1" applyFont="1" applyFill="1" applyBorder="1" applyAlignment="1" applyProtection="1">
      <alignment horizontal="right" vertical="center"/>
    </xf>
    <xf numFmtId="0" fontId="12" fillId="2" borderId="2" xfId="51" applyFont="1" applyFill="1" applyBorder="1" applyAlignment="1">
      <alignment horizontal="left" vertical="center" wrapText="1"/>
    </xf>
    <xf numFmtId="0" fontId="12" fillId="2" borderId="2" xfId="51" applyFont="1" applyFill="1" applyBorder="1" applyAlignment="1">
      <alignment horizontal="left" vertical="center" wrapText="1" indent="1"/>
    </xf>
    <xf numFmtId="0" fontId="11" fillId="2" borderId="3" xfId="51" applyFont="1" applyFill="1" applyBorder="1" applyAlignment="1">
      <alignment horizontal="left" vertical="center"/>
    </xf>
    <xf numFmtId="0" fontId="11" fillId="2" borderId="4" xfId="51" applyFont="1" applyFill="1" applyBorder="1" applyAlignment="1">
      <alignment horizontal="left" vertical="center"/>
    </xf>
    <xf numFmtId="41" fontId="15" fillId="2" borderId="2" xfId="51" applyNumberFormat="1" applyFont="1" applyFill="1" applyBorder="1">
      <alignment vertical="center"/>
    </xf>
    <xf numFmtId="0" fontId="3" fillId="0" borderId="2" xfId="51" applyFont="1" applyFill="1" applyBorder="1" applyAlignment="1">
      <alignment horizontal="center" vertical="center"/>
    </xf>
    <xf numFmtId="0" fontId="0" fillId="0" borderId="0" xfId="50" applyFont="1">
      <alignment vertical="center"/>
    </xf>
    <xf numFmtId="0" fontId="0" fillId="0" borderId="0" xfId="50">
      <alignment vertical="center"/>
    </xf>
    <xf numFmtId="10" fontId="6" fillId="0" borderId="0" xfId="50" applyNumberFormat="1" applyFont="1" applyFill="1" applyAlignment="1">
      <alignment vertical="center"/>
    </xf>
    <xf numFmtId="0" fontId="3" fillId="0" borderId="6" xfId="50" applyFont="1" applyFill="1" applyBorder="1" applyAlignment="1">
      <alignment horizontal="center" vertical="center"/>
    </xf>
    <xf numFmtId="176" fontId="3" fillId="0" borderId="6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vertical="center"/>
    </xf>
    <xf numFmtId="176" fontId="3" fillId="0" borderId="2" xfId="52" applyNumberFormat="1" applyFont="1" applyFill="1" applyBorder="1" applyAlignment="1">
      <alignment horizontal="right" vertical="center"/>
    </xf>
    <xf numFmtId="0" fontId="3" fillId="0" borderId="2" xfId="50" applyFont="1" applyFill="1" applyBorder="1" applyAlignment="1">
      <alignment horizontal="left" vertical="center"/>
    </xf>
    <xf numFmtId="176" fontId="2" fillId="0" borderId="2" xfId="52" applyNumberFormat="1" applyFont="1" applyFill="1" applyBorder="1" applyAlignment="1">
      <alignment horizontal="right" vertical="center"/>
    </xf>
    <xf numFmtId="176" fontId="0" fillId="0" borderId="0" xfId="50" applyNumberFormat="1">
      <alignment vertical="center"/>
    </xf>
    <xf numFmtId="0" fontId="4" fillId="0" borderId="2" xfId="50" applyFont="1" applyFill="1" applyBorder="1" applyAlignment="1">
      <alignment horizontal="left" vertical="center"/>
    </xf>
    <xf numFmtId="0" fontId="4" fillId="0" borderId="2" xfId="50" applyFont="1" applyFill="1" applyBorder="1" applyAlignment="1">
      <alignment horizontal="left" vertical="center" indent="1"/>
    </xf>
    <xf numFmtId="176" fontId="10" fillId="0" borderId="2" xfId="52" applyNumberFormat="1" applyFont="1" applyFill="1" applyBorder="1" applyAlignment="1">
      <alignment horizontal="right" vertical="center"/>
    </xf>
    <xf numFmtId="176" fontId="2" fillId="2" borderId="2" xfId="52" applyNumberFormat="1" applyFont="1" applyFill="1" applyBorder="1" applyAlignment="1">
      <alignment horizontal="right" vertical="center"/>
    </xf>
    <xf numFmtId="176" fontId="10" fillId="2" borderId="2" xfId="52" applyNumberFormat="1" applyFont="1" applyFill="1" applyBorder="1" applyAlignment="1">
      <alignment horizontal="right" vertical="center"/>
    </xf>
    <xf numFmtId="0" fontId="4" fillId="0" borderId="2" xfId="50" applyFont="1" applyFill="1" applyBorder="1" applyAlignment="1">
      <alignment vertical="center"/>
    </xf>
    <xf numFmtId="176" fontId="4" fillId="2" borderId="2" xfId="52" applyNumberFormat="1" applyFont="1" applyFill="1" applyBorder="1" applyAlignment="1">
      <alignment horizontal="right" vertical="center"/>
    </xf>
    <xf numFmtId="176" fontId="4" fillId="0" borderId="2" xfId="52" applyNumberFormat="1" applyFont="1" applyFill="1" applyBorder="1" applyAlignment="1">
      <alignment horizontal="right" vertical="center"/>
    </xf>
    <xf numFmtId="178" fontId="0" fillId="0" borderId="0" xfId="50" applyNumberFormat="1" applyBorder="1">
      <alignment vertical="center"/>
    </xf>
    <xf numFmtId="176" fontId="3" fillId="2" borderId="2" xfId="52" applyNumberFormat="1" applyFont="1" applyFill="1" applyBorder="1" applyAlignment="1">
      <alignment horizontal="right" vertical="center"/>
    </xf>
    <xf numFmtId="1" fontId="4" fillId="0" borderId="2" xfId="50" applyNumberFormat="1" applyFont="1" applyFill="1" applyBorder="1" applyAlignment="1" applyProtection="1">
      <alignment horizontal="left" vertical="center"/>
      <protection locked="0"/>
    </xf>
    <xf numFmtId="0" fontId="4" fillId="0" borderId="2" xfId="50" applyNumberFormat="1" applyFont="1" applyFill="1" applyBorder="1" applyAlignment="1" applyProtection="1">
      <alignment horizontal="left" vertical="center"/>
      <protection locked="0"/>
    </xf>
    <xf numFmtId="0" fontId="4" fillId="0" borderId="2" xfId="50" applyNumberFormat="1" applyFont="1" applyFill="1" applyBorder="1" applyAlignment="1" applyProtection="1">
      <alignment horizontal="left" vertical="center" indent="1"/>
      <protection locked="0"/>
    </xf>
    <xf numFmtId="1" fontId="4" fillId="0" borderId="2" xfId="50" applyNumberFormat="1" applyFont="1" applyFill="1" applyBorder="1" applyAlignment="1" applyProtection="1">
      <alignment horizontal="left" vertical="center" indent="1"/>
      <protection locked="0"/>
    </xf>
    <xf numFmtId="176" fontId="4" fillId="2" borderId="2" xfId="52" applyNumberFormat="1" applyFont="1" applyFill="1" applyBorder="1" applyAlignment="1">
      <alignment vertical="center"/>
    </xf>
    <xf numFmtId="1" fontId="3" fillId="0" borderId="2" xfId="50" applyNumberFormat="1" applyFont="1" applyFill="1" applyBorder="1" applyAlignment="1" applyProtection="1">
      <alignment horizontal="left" vertical="center"/>
      <protection locked="0"/>
    </xf>
    <xf numFmtId="1" fontId="3" fillId="0" borderId="2" xfId="50" applyNumberFormat="1" applyFont="1" applyBorder="1" applyAlignment="1" applyProtection="1">
      <alignment horizontal="left" vertical="center"/>
      <protection locked="0"/>
    </xf>
    <xf numFmtId="1" fontId="4" fillId="0" borderId="2" xfId="50" applyNumberFormat="1" applyFont="1" applyBorder="1" applyAlignment="1" applyProtection="1">
      <alignment horizontal="left" vertical="center"/>
      <protection locked="0"/>
    </xf>
    <xf numFmtId="41" fontId="15" fillId="0" borderId="2" xfId="50" applyNumberFormat="1" applyFont="1" applyBorder="1">
      <alignment vertical="center"/>
    </xf>
    <xf numFmtId="1" fontId="3" fillId="0" borderId="2" xfId="50" applyNumberFormat="1" applyFont="1" applyFill="1" applyBorder="1" applyAlignment="1" applyProtection="1">
      <alignment horizontal="left" vertical="center" indent="1"/>
      <protection locked="0"/>
    </xf>
    <xf numFmtId="1" fontId="4" fillId="0" borderId="2" xfId="50" applyNumberFormat="1" applyFont="1" applyFill="1" applyBorder="1" applyAlignment="1" applyProtection="1">
      <alignment horizontal="left" vertical="center" indent="2"/>
      <protection locked="0"/>
    </xf>
    <xf numFmtId="1" fontId="3" fillId="0" borderId="2" xfId="50" applyNumberFormat="1" applyFont="1" applyFill="1" applyBorder="1" applyAlignment="1" applyProtection="1">
      <alignment horizontal="left" vertical="center" indent="2"/>
      <protection locked="0"/>
    </xf>
    <xf numFmtId="1" fontId="3" fillId="0" borderId="2" xfId="50" applyNumberFormat="1" applyFont="1" applyFill="1" applyBorder="1" applyAlignment="1" applyProtection="1">
      <alignment vertical="center"/>
      <protection locked="0"/>
    </xf>
    <xf numFmtId="0" fontId="5" fillId="0" borderId="0" xfId="50" applyFont="1" applyAlignment="1"/>
    <xf numFmtId="176" fontId="4" fillId="0" borderId="0" xfId="50" applyNumberFormat="1" applyFont="1" applyAlignment="1"/>
    <xf numFmtId="0" fontId="16" fillId="0" borderId="0" xfId="50" applyNumberFormat="1" applyFont="1" applyFill="1" applyAlignment="1">
      <alignment horizontal="center" vertical="center"/>
    </xf>
    <xf numFmtId="0" fontId="6" fillId="0" borderId="3" xfId="50" applyFont="1" applyFill="1" applyBorder="1" applyAlignment="1">
      <alignment horizontal="center" vertical="center"/>
    </xf>
    <xf numFmtId="0" fontId="5" fillId="0" borderId="7" xfId="50" applyFont="1" applyFill="1" applyBorder="1" applyAlignment="1"/>
    <xf numFmtId="0" fontId="6" fillId="0" borderId="7" xfId="5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vertical="center"/>
    </xf>
    <xf numFmtId="0" fontId="5" fillId="0" borderId="2" xfId="50" applyFont="1" applyFill="1" applyBorder="1" applyAlignment="1">
      <alignment horizontal="left" vertical="center"/>
    </xf>
    <xf numFmtId="176" fontId="3" fillId="0" borderId="2" xfId="50" applyNumberFormat="1" applyFont="1" applyBorder="1" applyAlignment="1">
      <alignment vertical="center"/>
    </xf>
    <xf numFmtId="0" fontId="5" fillId="0" borderId="2" xfId="50" applyFont="1" applyFill="1" applyBorder="1" applyAlignment="1">
      <alignment vertical="center"/>
    </xf>
    <xf numFmtId="0" fontId="5" fillId="0" borderId="2" xfId="50" applyFont="1" applyFill="1" applyBorder="1" applyAlignment="1">
      <alignment horizontal="left" vertical="center" wrapText="1"/>
    </xf>
    <xf numFmtId="41" fontId="5" fillId="0" borderId="2" xfId="50" applyNumberFormat="1" applyFont="1" applyBorder="1" applyAlignment="1">
      <alignment vertical="center"/>
    </xf>
    <xf numFmtId="176" fontId="4" fillId="0" borderId="2" xfId="50" applyNumberFormat="1" applyFont="1" applyBorder="1" applyAlignment="1">
      <alignment vertical="center"/>
    </xf>
    <xf numFmtId="10" fontId="5" fillId="0" borderId="0" xfId="50" applyNumberFormat="1" applyFont="1" applyAlignment="1"/>
    <xf numFmtId="0" fontId="6" fillId="0" borderId="2" xfId="50" applyFont="1" applyFill="1" applyBorder="1" applyAlignment="1">
      <alignment horizontal="left" vertical="center"/>
    </xf>
    <xf numFmtId="176" fontId="17" fillId="0" borderId="2" xfId="50" applyNumberFormat="1" applyFont="1" applyBorder="1" applyAlignment="1">
      <alignment vertical="center"/>
    </xf>
    <xf numFmtId="41" fontId="0" fillId="0" borderId="2" xfId="50" applyNumberFormat="1" applyFont="1" applyBorder="1">
      <alignment vertical="center"/>
    </xf>
    <xf numFmtId="1" fontId="5" fillId="0" borderId="2" xfId="50" applyNumberFormat="1" applyFont="1" applyFill="1" applyBorder="1" applyAlignment="1" applyProtection="1">
      <alignment horizontal="left" vertical="center"/>
      <protection locked="0"/>
    </xf>
    <xf numFmtId="1" fontId="6" fillId="0" borderId="2" xfId="50" applyNumberFormat="1" applyFont="1" applyFill="1" applyBorder="1" applyAlignment="1" applyProtection="1">
      <alignment horizontal="left" vertical="center"/>
      <protection locked="0"/>
    </xf>
    <xf numFmtId="0" fontId="5" fillId="0" borderId="2" xfId="50" applyFont="1" applyBorder="1" applyAlignment="1">
      <alignment vertical="center"/>
    </xf>
    <xf numFmtId="0" fontId="5" fillId="0" borderId="2" xfId="50" applyFont="1" applyBorder="1" applyAlignment="1"/>
    <xf numFmtId="176" fontId="4" fillId="0" borderId="2" xfId="50" applyNumberFormat="1" applyFont="1" applyBorder="1" applyAlignment="1"/>
    <xf numFmtId="0" fontId="5" fillId="0" borderId="4" xfId="50" applyFont="1" applyFill="1" applyBorder="1" applyAlignment="1"/>
    <xf numFmtId="176" fontId="3" fillId="0" borderId="2" xfId="50" applyNumberFormat="1" applyFont="1" applyFill="1" applyBorder="1" applyAlignment="1">
      <alignment vertical="center"/>
    </xf>
    <xf numFmtId="176" fontId="5" fillId="0" borderId="0" xfId="50" applyNumberFormat="1" applyFont="1" applyAlignment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032;&#24314;&#25991;&#20214;&#22841;\1.&#40548;&#22478;&#38215;2025&#24180;&#19968;&#33324;&#20844;&#20849;&#39044;&#31639;&#25191;&#34892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镇一般预算支出-功能"/>
      <sheetName val="镇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85" zoomScaleNormal="85" workbookViewId="0">
      <selection activeCell="I19" sqref="I19"/>
    </sheetView>
  </sheetViews>
  <sheetFormatPr defaultColWidth="9" defaultRowHeight="14.25" outlineLevelCol="7"/>
  <cols>
    <col min="1" max="1" width="9.25" style="115" customWidth="1"/>
    <col min="2" max="2" width="21.25" style="115" customWidth="1"/>
    <col min="3" max="3" width="14.5" style="116" customWidth="1"/>
    <col min="4" max="4" width="10.25" style="115" customWidth="1"/>
    <col min="5" max="5" width="27.3833333333333" style="115" customWidth="1"/>
    <col min="6" max="6" width="15.6333333333333" style="116" customWidth="1"/>
    <col min="7" max="7" width="13.25" style="115" customWidth="1"/>
    <col min="8" max="8" width="10.5" style="115" customWidth="1"/>
    <col min="9" max="16384" width="9" style="115"/>
  </cols>
  <sheetData>
    <row r="1" ht="27.75" customHeight="1"/>
    <row r="2" ht="22.9" customHeight="1" spans="1:8">
      <c r="A2" s="117" t="s">
        <v>0</v>
      </c>
      <c r="B2" s="117"/>
      <c r="C2" s="117"/>
      <c r="D2" s="117"/>
      <c r="E2" s="117"/>
      <c r="F2" s="117"/>
    </row>
    <row r="3" ht="23.25" customHeight="1" spans="1:8">
      <c r="F3" s="14" t="s">
        <v>1</v>
      </c>
    </row>
    <row r="4" ht="17.65" customHeight="1" spans="1:8">
      <c r="A4" s="118" t="s">
        <v>2</v>
      </c>
      <c r="B4" s="119"/>
      <c r="C4" s="119"/>
      <c r="D4" s="118" t="s">
        <v>3</v>
      </c>
      <c r="E4" s="120"/>
      <c r="F4" s="120"/>
    </row>
    <row r="5" ht="31.9" customHeight="1" spans="1:8">
      <c r="A5" s="121" t="s">
        <v>4</v>
      </c>
      <c r="B5" s="122" t="s">
        <v>5</v>
      </c>
      <c r="C5" s="123" t="s">
        <v>6</v>
      </c>
      <c r="D5" s="121" t="s">
        <v>4</v>
      </c>
      <c r="E5" s="122" t="s">
        <v>5</v>
      </c>
      <c r="F5" s="123" t="s">
        <v>6</v>
      </c>
    </row>
    <row r="6" ht="19.5" customHeight="1" spans="1:8">
      <c r="A6" s="124" t="s">
        <v>7</v>
      </c>
      <c r="B6" s="124"/>
      <c r="C6" s="19">
        <f>C7+C8</f>
        <v>31410.97</v>
      </c>
      <c r="D6" s="124" t="s">
        <v>8</v>
      </c>
      <c r="E6" s="125"/>
      <c r="F6" s="126">
        <f>SUM(F7:F29)</f>
        <v>21780</v>
      </c>
    </row>
    <row r="7" ht="19.5" customHeight="1" spans="1:8">
      <c r="A7" s="125">
        <v>101</v>
      </c>
      <c r="B7" s="127" t="s">
        <v>9</v>
      </c>
      <c r="C7" s="23">
        <f>镇一般预算收入!C6</f>
        <v>21504.97</v>
      </c>
      <c r="D7" s="128">
        <v>201</v>
      </c>
      <c r="E7" s="129" t="s">
        <v>10</v>
      </c>
      <c r="F7" s="130">
        <f>'镇一般预算支出-功能'!C7</f>
        <v>1381</v>
      </c>
      <c r="G7" s="131"/>
      <c r="H7" s="131"/>
    </row>
    <row r="8" ht="19.5" customHeight="1" spans="1:8">
      <c r="A8" s="125">
        <v>103</v>
      </c>
      <c r="B8" s="127" t="s">
        <v>11</v>
      </c>
      <c r="C8" s="130">
        <f>镇一般预算收入!C21</f>
        <v>9906</v>
      </c>
      <c r="D8" s="128">
        <v>203</v>
      </c>
      <c r="E8" s="129" t="s">
        <v>12</v>
      </c>
      <c r="F8" s="130">
        <f>'镇一般预算支出-功能'!C295</f>
        <v>28</v>
      </c>
      <c r="G8" s="131"/>
      <c r="H8" s="131"/>
    </row>
    <row r="9" ht="19.5" customHeight="1" spans="1:8">
      <c r="A9" s="132" t="s">
        <v>13</v>
      </c>
      <c r="B9" s="124"/>
      <c r="C9" s="126">
        <f>C10+C11+C12+C13</f>
        <v>2639</v>
      </c>
      <c r="D9" s="128">
        <v>204</v>
      </c>
      <c r="E9" s="129" t="s">
        <v>14</v>
      </c>
      <c r="F9" s="130">
        <f>'镇一般预算支出-功能'!C314</f>
        <v>449</v>
      </c>
      <c r="G9" s="131"/>
      <c r="H9" s="131"/>
    </row>
    <row r="10" ht="19.5" customHeight="1" spans="1:8">
      <c r="A10" s="125">
        <v>11001</v>
      </c>
      <c r="B10" s="127" t="s">
        <v>15</v>
      </c>
      <c r="C10" s="133">
        <f>镇一般预算收入!C33</f>
        <v>213</v>
      </c>
      <c r="D10" s="128">
        <v>205</v>
      </c>
      <c r="E10" s="129" t="s">
        <v>16</v>
      </c>
      <c r="F10" s="130">
        <f>'镇一般预算支出-功能'!C404</f>
        <v>3268</v>
      </c>
      <c r="G10" s="131"/>
      <c r="H10" s="131"/>
    </row>
    <row r="11" ht="19.5" customHeight="1" spans="1:8">
      <c r="A11" s="125">
        <v>11002</v>
      </c>
      <c r="B11" s="127" t="s">
        <v>17</v>
      </c>
      <c r="C11" s="133">
        <f>镇一般预算收入!C39</f>
        <v>2279</v>
      </c>
      <c r="D11" s="128">
        <v>206</v>
      </c>
      <c r="E11" s="129" t="s">
        <v>18</v>
      </c>
      <c r="F11" s="134">
        <f>'镇一般预算支出-功能'!C456</f>
        <v>0</v>
      </c>
      <c r="G11" s="131"/>
      <c r="H11" s="131"/>
    </row>
    <row r="12" ht="19.5" customHeight="1" spans="1:8">
      <c r="A12" s="135">
        <v>11003</v>
      </c>
      <c r="B12" s="135" t="s">
        <v>19</v>
      </c>
      <c r="C12" s="134">
        <f>镇一般预算收入!C60</f>
        <v>0</v>
      </c>
      <c r="D12" s="128">
        <v>207</v>
      </c>
      <c r="E12" s="129" t="s">
        <v>20</v>
      </c>
      <c r="F12" s="130">
        <f>'镇一般预算支出-功能'!C512</f>
        <v>1</v>
      </c>
      <c r="G12" s="131"/>
      <c r="H12" s="131"/>
    </row>
    <row r="13" ht="19.5" customHeight="1" spans="1:8">
      <c r="A13" s="135">
        <v>11004</v>
      </c>
      <c r="B13" s="135" t="s">
        <v>21</v>
      </c>
      <c r="C13" s="133">
        <f>镇一般预算收入!C61</f>
        <v>147</v>
      </c>
      <c r="D13" s="128">
        <v>208</v>
      </c>
      <c r="E13" s="129" t="s">
        <v>22</v>
      </c>
      <c r="F13" s="130">
        <f>'镇一般预算支出-功能'!C568</f>
        <v>1677</v>
      </c>
      <c r="G13" s="131"/>
      <c r="H13" s="131"/>
    </row>
    <row r="14" ht="19.5" customHeight="1" spans="1:8">
      <c r="A14" s="136" t="s">
        <v>23</v>
      </c>
      <c r="B14" s="136"/>
      <c r="C14" s="134">
        <f>镇一般预算收入!C68</f>
        <v>0</v>
      </c>
      <c r="D14" s="128">
        <v>210</v>
      </c>
      <c r="E14" s="129" t="s">
        <v>24</v>
      </c>
      <c r="F14" s="130">
        <f>'镇一般预算支出-功能'!C698</f>
        <v>1044</v>
      </c>
      <c r="G14" s="131"/>
      <c r="H14" s="131"/>
    </row>
    <row r="15" ht="19.5" customHeight="1" spans="1:8">
      <c r="A15" s="132" t="s">
        <v>25</v>
      </c>
      <c r="B15" s="124"/>
      <c r="C15" s="134">
        <f>镇一般预算收入!C71</f>
        <v>0</v>
      </c>
      <c r="D15" s="128">
        <v>211</v>
      </c>
      <c r="E15" s="129" t="s">
        <v>26</v>
      </c>
      <c r="F15" s="134">
        <f>'镇一般预算支出-功能'!C778</f>
        <v>110</v>
      </c>
      <c r="G15" s="131"/>
      <c r="H15" s="131"/>
    </row>
    <row r="16" ht="19.5" customHeight="1" spans="1:8">
      <c r="A16" s="132" t="s">
        <v>27</v>
      </c>
      <c r="B16" s="124"/>
      <c r="C16" s="134">
        <f>镇一般预算收入!C73</f>
        <v>0</v>
      </c>
      <c r="D16" s="128">
        <v>212</v>
      </c>
      <c r="E16" s="129" t="s">
        <v>28</v>
      </c>
      <c r="F16" s="130">
        <f>'镇一般预算支出-功能'!C850</f>
        <v>679</v>
      </c>
      <c r="G16" s="131"/>
      <c r="H16" s="131"/>
    </row>
    <row r="17" ht="19.5" customHeight="1" spans="1:8">
      <c r="A17" s="132" t="s">
        <v>29</v>
      </c>
      <c r="B17" s="137"/>
      <c r="C17" s="134">
        <f>镇一般预算收入!C77</f>
        <v>0</v>
      </c>
      <c r="D17" s="128">
        <v>213</v>
      </c>
      <c r="E17" s="129" t="s">
        <v>30</v>
      </c>
      <c r="F17" s="130">
        <f>'镇一般预算支出-功能'!C873</f>
        <v>12022</v>
      </c>
      <c r="G17" s="131"/>
      <c r="H17" s="131"/>
    </row>
    <row r="18" ht="19.5" customHeight="1" spans="1:8">
      <c r="A18" s="137"/>
      <c r="B18" s="137"/>
      <c r="C18" s="133"/>
      <c r="D18" s="128">
        <v>214</v>
      </c>
      <c r="E18" s="129" t="s">
        <v>31</v>
      </c>
      <c r="F18" s="130">
        <f>'镇一般预算支出-功能'!C976</f>
        <v>51</v>
      </c>
      <c r="G18" s="131"/>
      <c r="H18" s="131"/>
    </row>
    <row r="19" ht="19.5" customHeight="1" spans="1:8">
      <c r="A19" s="137"/>
      <c r="B19" s="137"/>
      <c r="C19" s="133"/>
      <c r="D19" s="128">
        <v>215</v>
      </c>
      <c r="E19" s="129" t="s">
        <v>32</v>
      </c>
      <c r="F19" s="134">
        <f>'镇一般预算支出-功能'!C1028</f>
        <v>0</v>
      </c>
      <c r="G19" s="131"/>
      <c r="H19" s="131"/>
    </row>
    <row r="20" ht="19.5" customHeight="1" spans="1:8">
      <c r="A20" s="137"/>
      <c r="B20" s="137"/>
      <c r="C20" s="130"/>
      <c r="D20" s="128">
        <v>216</v>
      </c>
      <c r="E20" s="129" t="s">
        <v>33</v>
      </c>
      <c r="F20" s="134">
        <f>'镇一般预算支出-功能'!C1091</f>
        <v>0</v>
      </c>
      <c r="G20" s="131"/>
      <c r="H20" s="131"/>
    </row>
    <row r="21" ht="19.5" customHeight="1" spans="1:8">
      <c r="A21" s="137"/>
      <c r="B21" s="137"/>
      <c r="C21" s="130"/>
      <c r="D21" s="128">
        <v>217</v>
      </c>
      <c r="E21" s="129" t="s">
        <v>34</v>
      </c>
      <c r="F21" s="134">
        <f>'镇一般预算支出-功能'!C1111</f>
        <v>0</v>
      </c>
      <c r="G21" s="131"/>
      <c r="H21" s="131"/>
    </row>
    <row r="22" ht="19.5" customHeight="1" spans="1:8">
      <c r="A22" s="137"/>
      <c r="B22" s="137"/>
      <c r="C22" s="130"/>
      <c r="D22" s="128">
        <v>220</v>
      </c>
      <c r="E22" s="129" t="s">
        <v>35</v>
      </c>
      <c r="F22" s="134">
        <f>'镇一般预算支出-功能'!C1150</f>
        <v>300</v>
      </c>
      <c r="G22" s="131"/>
      <c r="H22" s="131"/>
    </row>
    <row r="23" ht="19.5" customHeight="1" spans="1:8">
      <c r="A23" s="137"/>
      <c r="B23" s="137"/>
      <c r="C23" s="130"/>
      <c r="D23" s="128">
        <v>221</v>
      </c>
      <c r="E23" s="129" t="s">
        <v>36</v>
      </c>
      <c r="F23" s="130">
        <f>'镇一般预算支出-功能'!C1195</f>
        <v>770</v>
      </c>
      <c r="G23" s="131"/>
      <c r="H23" s="131"/>
    </row>
    <row r="24" ht="19.5" customHeight="1" spans="1:8">
      <c r="A24" s="137"/>
      <c r="B24" s="137"/>
      <c r="C24" s="130"/>
      <c r="D24" s="128">
        <v>222</v>
      </c>
      <c r="E24" s="129" t="s">
        <v>37</v>
      </c>
      <c r="F24" s="134">
        <f>'镇一般预算支出-功能'!C1214</f>
        <v>0</v>
      </c>
      <c r="G24" s="131"/>
      <c r="H24" s="131"/>
    </row>
    <row r="25" ht="19.5" customHeight="1" spans="1:8">
      <c r="A25" s="137"/>
      <c r="B25" s="137"/>
      <c r="C25" s="130"/>
      <c r="D25" s="128">
        <v>224</v>
      </c>
      <c r="E25" s="129" t="s">
        <v>38</v>
      </c>
      <c r="F25" s="134">
        <f>'镇一般预算支出-功能'!C1259</f>
        <v>0</v>
      </c>
      <c r="G25" s="131"/>
      <c r="H25" s="131"/>
    </row>
    <row r="26" ht="19.5" customHeight="1" spans="1:8">
      <c r="A26" s="137"/>
      <c r="B26" s="137"/>
      <c r="C26" s="130"/>
      <c r="D26" s="128">
        <v>227</v>
      </c>
      <c r="E26" s="129" t="s">
        <v>39</v>
      </c>
      <c r="F26" s="134">
        <f>'镇一般预算支出-功能'!C1309</f>
        <v>0</v>
      </c>
      <c r="G26" s="131"/>
    </row>
    <row r="27" ht="19.5" customHeight="1" spans="1:8">
      <c r="A27" s="137"/>
      <c r="B27" s="137"/>
      <c r="C27" s="130"/>
      <c r="D27" s="128">
        <v>229</v>
      </c>
      <c r="E27" s="129" t="s">
        <v>40</v>
      </c>
      <c r="F27" s="134">
        <f>'镇一般预算支出-功能'!C1310</f>
        <v>0</v>
      </c>
      <c r="G27" s="131"/>
    </row>
    <row r="28" ht="19.5" customHeight="1" spans="1:8">
      <c r="A28" s="137"/>
      <c r="B28" s="137"/>
      <c r="C28" s="130"/>
      <c r="D28" s="128">
        <v>232</v>
      </c>
      <c r="E28" s="129" t="s">
        <v>41</v>
      </c>
      <c r="F28" s="134">
        <f>'镇一般预算支出-功能'!C1315</f>
        <v>0</v>
      </c>
      <c r="G28" s="131"/>
    </row>
    <row r="29" ht="19.5" customHeight="1" spans="1:8">
      <c r="A29" s="137"/>
      <c r="B29" s="137"/>
      <c r="C29" s="130"/>
      <c r="D29" s="128">
        <v>233</v>
      </c>
      <c r="E29" s="129" t="s">
        <v>42</v>
      </c>
      <c r="F29" s="134">
        <f>'镇一般预算支出-功能'!C1323</f>
        <v>0</v>
      </c>
      <c r="G29" s="131"/>
    </row>
    <row r="30" ht="19.5" customHeight="1" spans="1:8">
      <c r="A30" s="137"/>
      <c r="B30" s="137"/>
      <c r="C30" s="130"/>
      <c r="D30" s="132" t="s">
        <v>43</v>
      </c>
      <c r="E30" s="137"/>
      <c r="F30" s="126">
        <f>'镇一般预算支出-功能'!C1327</f>
        <v>12270</v>
      </c>
    </row>
    <row r="31" ht="19.5" customHeight="1" spans="1:8">
      <c r="A31" s="138"/>
      <c r="B31" s="138"/>
      <c r="C31" s="139"/>
      <c r="D31" s="132" t="s">
        <v>44</v>
      </c>
      <c r="E31" s="137"/>
      <c r="F31" s="134">
        <f>'镇一般预算支出-功能'!C1334</f>
        <v>0</v>
      </c>
    </row>
    <row r="32" ht="19.5" customHeight="1" spans="1:8">
      <c r="A32" s="138"/>
      <c r="B32" s="138"/>
      <c r="C32" s="139"/>
      <c r="D32" s="132" t="s">
        <v>45</v>
      </c>
      <c r="E32" s="137"/>
      <c r="F32" s="134">
        <f>'镇一般预算支出-功能'!C1337</f>
        <v>0</v>
      </c>
    </row>
    <row r="33" ht="19.5" customHeight="1" spans="1:6">
      <c r="A33" s="138"/>
      <c r="B33" s="138"/>
      <c r="C33" s="139"/>
      <c r="D33" s="132" t="s">
        <v>46</v>
      </c>
      <c r="E33" s="137"/>
      <c r="F33" s="134">
        <f>'镇一般预算支出-功能'!C1339</f>
        <v>0</v>
      </c>
    </row>
    <row r="34" ht="19.5" customHeight="1" spans="1:6">
      <c r="A34" s="118" t="s">
        <v>47</v>
      </c>
      <c r="B34" s="140"/>
      <c r="C34" s="141">
        <f>C6+C9+C14+C15+C16+C17</f>
        <v>34049.97</v>
      </c>
      <c r="D34" s="118" t="s">
        <v>48</v>
      </c>
      <c r="E34" s="140"/>
      <c r="F34" s="141">
        <f>F6+F30+F31+F32+F33</f>
        <v>34050</v>
      </c>
    </row>
    <row r="37" hidden="1" spans="1:6">
      <c r="E37" s="142">
        <f>F34-C34</f>
        <v>0.0299999999988358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workbookViewId="0">
      <pane ySplit="4" topLeftCell="A7" activePane="bottomLeft" state="frozen"/>
      <selection/>
      <selection pane="bottomLeft" activeCell="C60" sqref="C60"/>
    </sheetView>
  </sheetViews>
  <sheetFormatPr defaultColWidth="9" defaultRowHeight="13.5"/>
  <cols>
    <col min="1" max="1" width="11.1333333333333" style="83" customWidth="1"/>
    <col min="2" max="2" width="44.8833333333333" style="83" customWidth="1"/>
    <col min="3" max="3" width="22.8833333333333" style="83" customWidth="1"/>
    <col min="4" max="4" width="14" style="83" hidden="1" customWidth="1"/>
    <col min="5" max="6" width="12.625" style="83"/>
    <col min="7" max="7" width="14.875" style="83" customWidth="1"/>
    <col min="8" max="8" width="12.625" style="83"/>
    <col min="9" max="16384" width="9" style="83"/>
  </cols>
  <sheetData>
    <row r="1" ht="15.75" customHeight="1" spans="1:4">
      <c r="A1" s="8"/>
      <c r="B1" s="9"/>
      <c r="C1" s="84"/>
    </row>
    <row r="2" ht="56.25" customHeight="1" spans="1:4">
      <c r="A2" s="11" t="s">
        <v>49</v>
      </c>
      <c r="B2" s="11"/>
      <c r="C2" s="11"/>
    </row>
    <row r="3" ht="24.75" customHeight="1" spans="1:4">
      <c r="A3" s="9"/>
      <c r="B3" s="9"/>
      <c r="C3" s="14" t="s">
        <v>1</v>
      </c>
    </row>
    <row r="4" ht="28.5" customHeight="1" spans="1:4">
      <c r="A4" s="85" t="s">
        <v>4</v>
      </c>
      <c r="B4" s="85" t="s">
        <v>5</v>
      </c>
      <c r="C4" s="86" t="s">
        <v>6</v>
      </c>
    </row>
    <row r="5" ht="18.75" customHeight="1" spans="1:4">
      <c r="A5" s="87" t="s">
        <v>7</v>
      </c>
      <c r="B5" s="87"/>
      <c r="C5" s="88">
        <f>C6+C21</f>
        <v>31410.97</v>
      </c>
    </row>
    <row r="6" ht="18.75" customHeight="1" spans="1:4">
      <c r="A6" s="89">
        <v>101</v>
      </c>
      <c r="B6" s="87" t="s">
        <v>9</v>
      </c>
      <c r="C6" s="90">
        <f>SUM(C7:C20)</f>
        <v>21504.97</v>
      </c>
      <c r="D6" s="91"/>
    </row>
    <row r="7" ht="18.75" customHeight="1" spans="1:4">
      <c r="A7" s="92">
        <v>10101</v>
      </c>
      <c r="B7" s="93" t="s">
        <v>50</v>
      </c>
      <c r="C7" s="94">
        <v>10735</v>
      </c>
    </row>
    <row r="8" ht="18.75" customHeight="1" spans="1:4">
      <c r="A8" s="92">
        <v>10104</v>
      </c>
      <c r="B8" s="93" t="s">
        <v>51</v>
      </c>
      <c r="C8" s="94">
        <v>2189</v>
      </c>
    </row>
    <row r="9" ht="18.75" customHeight="1" spans="1:4">
      <c r="A9" s="92">
        <v>10106</v>
      </c>
      <c r="B9" s="93" t="s">
        <v>52</v>
      </c>
      <c r="C9" s="94">
        <v>715</v>
      </c>
    </row>
    <row r="10" ht="18.75" customHeight="1" spans="1:4">
      <c r="A10" s="92">
        <v>10107</v>
      </c>
      <c r="B10" s="93" t="s">
        <v>53</v>
      </c>
      <c r="C10" s="94">
        <v>0.48</v>
      </c>
    </row>
    <row r="11" ht="18.75" customHeight="1" spans="1:4">
      <c r="A11" s="92">
        <v>10109</v>
      </c>
      <c r="B11" s="93" t="s">
        <v>54</v>
      </c>
      <c r="C11" s="94">
        <v>1166</v>
      </c>
    </row>
    <row r="12" ht="18.75" customHeight="1" spans="1:4">
      <c r="A12" s="92">
        <v>10110</v>
      </c>
      <c r="B12" s="93" t="s">
        <v>55</v>
      </c>
      <c r="C12" s="94">
        <v>3887</v>
      </c>
    </row>
    <row r="13" ht="18.75" customHeight="1" spans="1:4">
      <c r="A13" s="92">
        <v>10111</v>
      </c>
      <c r="B13" s="93" t="s">
        <v>56</v>
      </c>
      <c r="C13" s="94">
        <v>622</v>
      </c>
    </row>
    <row r="14" ht="18.75" customHeight="1" spans="1:4">
      <c r="A14" s="92">
        <v>10112</v>
      </c>
      <c r="B14" s="93" t="s">
        <v>57</v>
      </c>
      <c r="C14" s="94">
        <v>1245</v>
      </c>
    </row>
    <row r="15" ht="18.75" customHeight="1" spans="1:4">
      <c r="A15" s="92">
        <v>10113</v>
      </c>
      <c r="B15" s="93" t="s">
        <v>58</v>
      </c>
      <c r="C15" s="94">
        <v>435</v>
      </c>
    </row>
    <row r="16" ht="18.75" customHeight="1" spans="1:4">
      <c r="A16" s="92">
        <v>10114</v>
      </c>
      <c r="B16" s="93" t="s">
        <v>59</v>
      </c>
      <c r="C16" s="94">
        <v>0.49</v>
      </c>
    </row>
    <row r="17" ht="18.75" customHeight="1" spans="1:9">
      <c r="A17" s="92">
        <v>10118</v>
      </c>
      <c r="B17" s="93" t="s">
        <v>60</v>
      </c>
      <c r="C17" s="94">
        <v>455</v>
      </c>
    </row>
    <row r="18" ht="18.75" customHeight="1" spans="1:9">
      <c r="A18" s="92">
        <v>10119</v>
      </c>
      <c r="B18" s="93" t="s">
        <v>61</v>
      </c>
      <c r="C18" s="94"/>
    </row>
    <row r="19" ht="18.75" customHeight="1" spans="1:9">
      <c r="A19" s="92">
        <v>10121</v>
      </c>
      <c r="B19" s="93" t="s">
        <v>62</v>
      </c>
      <c r="C19" s="94">
        <v>53</v>
      </c>
    </row>
    <row r="20" ht="18.75" customHeight="1" spans="1:9">
      <c r="A20" s="92">
        <v>10199</v>
      </c>
      <c r="B20" s="93" t="s">
        <v>63</v>
      </c>
      <c r="C20" s="94">
        <v>2</v>
      </c>
    </row>
    <row r="21" ht="18.75" customHeight="1" spans="1:9">
      <c r="A21" s="89">
        <v>103</v>
      </c>
      <c r="B21" s="87" t="s">
        <v>11</v>
      </c>
      <c r="C21" s="95">
        <f>SUM(C22:C30)-C23</f>
        <v>9906</v>
      </c>
    </row>
    <row r="22" ht="18.75" customHeight="1" spans="1:9">
      <c r="A22" s="92">
        <v>10302</v>
      </c>
      <c r="B22" s="93" t="s">
        <v>64</v>
      </c>
      <c r="C22" s="96">
        <v>333</v>
      </c>
    </row>
    <row r="23" s="82" customFormat="1" ht="18.75" customHeight="1" spans="1:9">
      <c r="A23" s="92">
        <v>1030203</v>
      </c>
      <c r="B23" s="97" t="s">
        <v>65</v>
      </c>
      <c r="C23" s="96">
        <v>333</v>
      </c>
      <c r="E23" s="83"/>
      <c r="F23" s="83"/>
      <c r="G23" s="83"/>
      <c r="H23" s="83"/>
      <c r="I23" s="83"/>
    </row>
    <row r="24" ht="18.75" customHeight="1" spans="1:9">
      <c r="A24" s="92">
        <v>10304</v>
      </c>
      <c r="B24" s="93" t="s">
        <v>66</v>
      </c>
      <c r="C24" s="98">
        <v>234</v>
      </c>
    </row>
    <row r="25" ht="18.75" customHeight="1" spans="1:9">
      <c r="A25" s="92">
        <v>10305</v>
      </c>
      <c r="B25" s="93" t="s">
        <v>67</v>
      </c>
      <c r="C25" s="98">
        <v>31</v>
      </c>
    </row>
    <row r="26" ht="18.75" customHeight="1" spans="1:9">
      <c r="A26" s="92">
        <v>10306</v>
      </c>
      <c r="B26" s="93" t="s">
        <v>68</v>
      </c>
      <c r="C26" s="96"/>
    </row>
    <row r="27" ht="18.75" customHeight="1" spans="1:9">
      <c r="A27" s="92">
        <v>10307</v>
      </c>
      <c r="B27" s="93" t="s">
        <v>69</v>
      </c>
      <c r="C27" s="98">
        <v>9308</v>
      </c>
    </row>
    <row r="28" ht="18.75" customHeight="1" spans="1:9">
      <c r="A28" s="92">
        <v>10308</v>
      </c>
      <c r="B28" s="93" t="s">
        <v>70</v>
      </c>
      <c r="C28" s="98"/>
    </row>
    <row r="29" ht="18.75" customHeight="1" spans="1:9">
      <c r="A29" s="92">
        <v>10309</v>
      </c>
      <c r="B29" s="93" t="s">
        <v>71</v>
      </c>
      <c r="C29" s="98"/>
    </row>
    <row r="30" ht="18.75" customHeight="1" spans="1:9">
      <c r="A30" s="92">
        <v>10399</v>
      </c>
      <c r="B30" s="93" t="s">
        <v>72</v>
      </c>
      <c r="C30" s="98"/>
    </row>
    <row r="31" ht="18.75" customHeight="1" spans="1:9">
      <c r="A31" s="92"/>
      <c r="B31" s="93"/>
      <c r="C31" s="99"/>
    </row>
    <row r="32" ht="18.75" customHeight="1" spans="1:9">
      <c r="A32" s="89" t="s">
        <v>13</v>
      </c>
      <c r="B32" s="87"/>
      <c r="C32" s="88">
        <f>C33+C39+C60+C61</f>
        <v>2639</v>
      </c>
      <c r="E32" s="100"/>
    </row>
    <row r="33" ht="18.75" customHeight="1" spans="1:4">
      <c r="A33" s="89">
        <v>11001</v>
      </c>
      <c r="B33" s="87" t="s">
        <v>15</v>
      </c>
      <c r="C33" s="101">
        <f>SUM(C34:C38)</f>
        <v>213</v>
      </c>
    </row>
    <row r="34" ht="18.75" customHeight="1" spans="1:4">
      <c r="A34" s="92">
        <v>1100102</v>
      </c>
      <c r="B34" s="97" t="s">
        <v>73</v>
      </c>
      <c r="C34" s="99"/>
    </row>
    <row r="35" ht="18.75" customHeight="1" spans="1:4">
      <c r="A35" s="92">
        <v>1100103</v>
      </c>
      <c r="B35" s="97" t="s">
        <v>74</v>
      </c>
      <c r="C35" s="99"/>
    </row>
    <row r="36" ht="18.75" customHeight="1" spans="1:4">
      <c r="A36" s="92">
        <v>1100104</v>
      </c>
      <c r="B36" s="97" t="s">
        <v>75</v>
      </c>
      <c r="C36" s="99"/>
    </row>
    <row r="37" ht="18.75" customHeight="1" spans="1:4">
      <c r="A37" s="92">
        <v>1100106</v>
      </c>
      <c r="B37" s="97" t="s">
        <v>76</v>
      </c>
      <c r="C37" s="99"/>
    </row>
    <row r="38" ht="18.75" customHeight="1" spans="1:4">
      <c r="A38" s="102">
        <v>1100199</v>
      </c>
      <c r="B38" s="102" t="s">
        <v>77</v>
      </c>
      <c r="C38" s="96">
        <v>213</v>
      </c>
      <c r="D38" s="83" t="s">
        <v>78</v>
      </c>
    </row>
    <row r="39" ht="18.75" customHeight="1" spans="1:4">
      <c r="A39" s="89">
        <v>11002</v>
      </c>
      <c r="B39" s="87" t="s">
        <v>17</v>
      </c>
      <c r="C39" s="88">
        <f>SUM(C40:C59)</f>
        <v>2279</v>
      </c>
      <c r="D39" s="83" t="s">
        <v>79</v>
      </c>
    </row>
    <row r="40" ht="18.75" customHeight="1" spans="1:4">
      <c r="A40" s="92">
        <v>1100202</v>
      </c>
      <c r="B40" s="97" t="s">
        <v>80</v>
      </c>
      <c r="C40" s="99"/>
    </row>
    <row r="41" ht="18.75" customHeight="1" spans="1:4">
      <c r="A41" s="92">
        <v>1100207</v>
      </c>
      <c r="B41" s="97" t="s">
        <v>81</v>
      </c>
      <c r="C41" s="99"/>
    </row>
    <row r="42" ht="18.75" customHeight="1" spans="1:4">
      <c r="A42" s="103">
        <v>1100208</v>
      </c>
      <c r="B42" s="104" t="s">
        <v>82</v>
      </c>
      <c r="C42" s="99"/>
    </row>
    <row r="43" ht="18.75" customHeight="1" spans="1:4">
      <c r="A43" s="102">
        <v>1100214</v>
      </c>
      <c r="B43" s="105" t="s">
        <v>83</v>
      </c>
      <c r="C43" s="99"/>
    </row>
    <row r="44" ht="18.75" customHeight="1" spans="1:4">
      <c r="A44" s="102">
        <v>1100221</v>
      </c>
      <c r="B44" s="105" t="s">
        <v>84</v>
      </c>
      <c r="C44" s="99"/>
    </row>
    <row r="45" ht="18.75" customHeight="1" spans="1:4">
      <c r="A45" s="102">
        <v>1100222</v>
      </c>
      <c r="B45" s="105" t="s">
        <v>85</v>
      </c>
      <c r="C45" s="99"/>
    </row>
    <row r="46" ht="18.75" customHeight="1" spans="1:4">
      <c r="A46" s="102">
        <v>1100223</v>
      </c>
      <c r="B46" s="105" t="s">
        <v>86</v>
      </c>
      <c r="C46" s="99"/>
    </row>
    <row r="47" ht="18.75" customHeight="1" spans="1:4">
      <c r="A47" s="102">
        <v>1100224</v>
      </c>
      <c r="B47" s="105" t="s">
        <v>87</v>
      </c>
      <c r="C47" s="99"/>
    </row>
    <row r="48" ht="18.75" customHeight="1" spans="1:4">
      <c r="A48" s="102">
        <v>1100227</v>
      </c>
      <c r="B48" s="105" t="s">
        <v>88</v>
      </c>
      <c r="C48" s="96">
        <v>164</v>
      </c>
      <c r="D48" s="82" t="s">
        <v>89</v>
      </c>
    </row>
    <row r="49" ht="18.75" customHeight="1" spans="1:4">
      <c r="A49" s="102">
        <v>1100231</v>
      </c>
      <c r="B49" s="105" t="s">
        <v>90</v>
      </c>
      <c r="C49" s="99"/>
    </row>
    <row r="50" ht="18.75" customHeight="1" spans="1:4">
      <c r="A50" s="102">
        <v>1100244</v>
      </c>
      <c r="B50" s="105" t="s">
        <v>91</v>
      </c>
      <c r="C50" s="99"/>
    </row>
    <row r="51" ht="18.75" customHeight="1" spans="1:4">
      <c r="A51" s="102">
        <v>1100245</v>
      </c>
      <c r="B51" s="105" t="s">
        <v>92</v>
      </c>
      <c r="C51" s="99"/>
    </row>
    <row r="52" ht="18.75" customHeight="1" spans="1:4">
      <c r="A52" s="102">
        <v>1100247</v>
      </c>
      <c r="B52" s="105" t="s">
        <v>93</v>
      </c>
      <c r="C52" s="99"/>
    </row>
    <row r="53" ht="18.75" customHeight="1" spans="1:4">
      <c r="A53" s="102">
        <v>1100248</v>
      </c>
      <c r="B53" s="105" t="s">
        <v>94</v>
      </c>
      <c r="C53" s="99"/>
    </row>
    <row r="54" ht="18.75" customHeight="1" spans="1:4">
      <c r="A54" s="102">
        <v>1100249</v>
      </c>
      <c r="B54" s="105" t="s">
        <v>95</v>
      </c>
      <c r="C54" s="99"/>
    </row>
    <row r="55" ht="18.75" customHeight="1" spans="1:4">
      <c r="A55" s="102">
        <v>1100250</v>
      </c>
      <c r="B55" s="105" t="s">
        <v>96</v>
      </c>
      <c r="C55" s="99"/>
    </row>
    <row r="56" ht="18.75" customHeight="1" spans="1:4">
      <c r="A56" s="102">
        <v>1100252</v>
      </c>
      <c r="B56" s="105" t="s">
        <v>97</v>
      </c>
      <c r="C56" s="99"/>
    </row>
    <row r="57" ht="18.75" customHeight="1" spans="1:4">
      <c r="A57" s="102">
        <v>1100253</v>
      </c>
      <c r="B57" s="105" t="s">
        <v>98</v>
      </c>
      <c r="C57" s="99"/>
    </row>
    <row r="58" ht="18.75" customHeight="1" spans="1:4">
      <c r="A58" s="102">
        <v>1100258</v>
      </c>
      <c r="B58" s="105" t="s">
        <v>99</v>
      </c>
      <c r="C58" s="23"/>
    </row>
    <row r="59" ht="18.75" customHeight="1" spans="1:4">
      <c r="A59" s="102">
        <v>1100299</v>
      </c>
      <c r="B59" s="105" t="s">
        <v>100</v>
      </c>
      <c r="C59" s="106">
        <v>2115</v>
      </c>
      <c r="D59" s="83" t="s">
        <v>101</v>
      </c>
    </row>
    <row r="60" ht="18.75" customHeight="1" spans="1:4">
      <c r="A60" s="107">
        <v>11003</v>
      </c>
      <c r="B60" s="107" t="s">
        <v>19</v>
      </c>
      <c r="C60" s="88"/>
      <c r="D60" s="83" t="s">
        <v>102</v>
      </c>
    </row>
    <row r="61" ht="18.75" customHeight="1" spans="1:4">
      <c r="A61" s="108">
        <v>11004</v>
      </c>
      <c r="B61" s="108" t="s">
        <v>21</v>
      </c>
      <c r="C61" s="101">
        <f>SUM(C62:C67)</f>
        <v>147</v>
      </c>
    </row>
    <row r="62" ht="18.75" customHeight="1" spans="1:4">
      <c r="A62" s="109">
        <v>1100401</v>
      </c>
      <c r="B62" s="109" t="s">
        <v>103</v>
      </c>
      <c r="C62" s="88"/>
    </row>
    <row r="63" ht="18.75" customHeight="1" spans="1:4">
      <c r="A63" s="109">
        <v>1100402</v>
      </c>
      <c r="B63" s="109" t="s">
        <v>104</v>
      </c>
      <c r="C63" s="88"/>
    </row>
    <row r="64" ht="18.75" customHeight="1" spans="1:4">
      <c r="A64" s="109">
        <v>1100403</v>
      </c>
      <c r="B64" s="109" t="s">
        <v>105</v>
      </c>
      <c r="C64" s="98">
        <v>147</v>
      </c>
    </row>
    <row r="65" ht="18.75" customHeight="1" spans="1:3">
      <c r="A65" s="109">
        <v>1100404</v>
      </c>
      <c r="B65" s="109" t="s">
        <v>84</v>
      </c>
      <c r="C65" s="88"/>
    </row>
    <row r="66" ht="18.75" customHeight="1" spans="1:3">
      <c r="A66" s="109">
        <v>1100405</v>
      </c>
      <c r="B66" s="109" t="s">
        <v>100</v>
      </c>
      <c r="C66" s="88"/>
    </row>
    <row r="67" ht="18.75" customHeight="1" spans="1:3">
      <c r="A67" s="109">
        <v>1100499</v>
      </c>
      <c r="B67" s="109" t="s">
        <v>106</v>
      </c>
      <c r="C67" s="23"/>
    </row>
    <row r="68" ht="18.75" customHeight="1" spans="1:3">
      <c r="A68" s="107" t="s">
        <v>23</v>
      </c>
      <c r="B68" s="107"/>
      <c r="C68" s="110">
        <f>C69</f>
        <v>0</v>
      </c>
    </row>
    <row r="69" ht="18.75" customHeight="1" spans="1:3">
      <c r="A69" s="107">
        <v>1101101</v>
      </c>
      <c r="B69" s="111" t="s">
        <v>107</v>
      </c>
      <c r="C69" s="88"/>
    </row>
    <row r="70" ht="18.75" customHeight="1" spans="1:3">
      <c r="A70" s="102">
        <v>110110101</v>
      </c>
      <c r="B70" s="112" t="s">
        <v>108</v>
      </c>
      <c r="C70" s="99"/>
    </row>
    <row r="71" ht="18.75" customHeight="1" spans="1:3">
      <c r="A71" s="107" t="s">
        <v>25</v>
      </c>
      <c r="B71" s="113"/>
      <c r="C71" s="110">
        <f>C72</f>
        <v>0</v>
      </c>
    </row>
    <row r="72" ht="18.75" customHeight="1" spans="1:3">
      <c r="A72" s="107">
        <v>11008</v>
      </c>
      <c r="B72" s="114" t="s">
        <v>109</v>
      </c>
      <c r="C72" s="99"/>
    </row>
    <row r="73" ht="18.75" customHeight="1" spans="1:3">
      <c r="A73" s="89" t="s">
        <v>27</v>
      </c>
      <c r="B73" s="87"/>
      <c r="C73" s="110">
        <f>C74</f>
        <v>0</v>
      </c>
    </row>
    <row r="74" ht="18.75" customHeight="1" spans="1:3">
      <c r="A74" s="89">
        <v>1100901</v>
      </c>
      <c r="B74" s="87" t="s">
        <v>110</v>
      </c>
      <c r="C74" s="110">
        <f>C75+C76</f>
        <v>0</v>
      </c>
    </row>
    <row r="75" ht="18.75" customHeight="1" spans="1:3">
      <c r="A75" s="92">
        <v>110090102</v>
      </c>
      <c r="B75" s="93" t="s">
        <v>111</v>
      </c>
      <c r="C75" s="99"/>
    </row>
    <row r="76" ht="18.75" customHeight="1" spans="1:3">
      <c r="A76" s="92">
        <v>110090199</v>
      </c>
      <c r="B76" s="93" t="s">
        <v>112</v>
      </c>
      <c r="C76" s="99"/>
    </row>
    <row r="77" ht="18.75" customHeight="1" spans="1:3">
      <c r="A77" s="17" t="s">
        <v>29</v>
      </c>
      <c r="B77" s="18"/>
      <c r="C77" s="110">
        <f>C78</f>
        <v>0</v>
      </c>
    </row>
    <row r="78" ht="18.75" customHeight="1" spans="1:3">
      <c r="A78" s="92">
        <v>11015</v>
      </c>
      <c r="B78" s="93" t="s">
        <v>113</v>
      </c>
      <c r="C78" s="99"/>
    </row>
    <row r="79" ht="18.75" customHeight="1" spans="1:3">
      <c r="A79" s="36" t="s">
        <v>114</v>
      </c>
      <c r="B79" s="36"/>
      <c r="C79" s="88">
        <f>C5+C32+C68+C71+C73+C77</f>
        <v>34049.97</v>
      </c>
    </row>
  </sheetData>
  <autoFilter xmlns:etc="http://www.wps.cn/officeDocument/2017/etCustomData" ref="A5:D79" etc:filterBottomFollowUsedRange="0">
    <extLst/>
  </autoFilter>
  <mergeCells count="3">
    <mergeCell ref="A2:C2"/>
    <mergeCell ref="A77:B77"/>
    <mergeCell ref="A79:B79"/>
  </mergeCells>
  <pageMargins left="0.7" right="0.7" top="0.75" bottom="0.75" header="0.3" footer="0.3"/>
  <pageSetup paperSize="9" scale="8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1340"/>
  <sheetViews>
    <sheetView showZeros="0" view="pageBreakPreview" zoomScaleNormal="100" workbookViewId="0">
      <pane ySplit="5" topLeftCell="A963" activePane="bottomLeft" state="frozen"/>
      <selection/>
      <selection pane="bottomLeft" activeCell="I29" sqref="I29"/>
    </sheetView>
  </sheetViews>
  <sheetFormatPr defaultColWidth="9" defaultRowHeight="13.5"/>
  <cols>
    <col min="1" max="1" width="12.5" style="39" customWidth="1"/>
    <col min="2" max="2" width="38.8833333333333" style="39" customWidth="1"/>
    <col min="3" max="3" width="25.25" style="39" customWidth="1"/>
    <col min="4" max="4" width="18.5583333333333" style="39" hidden="1" customWidth="1"/>
    <col min="5" max="5" width="21.775" style="39" hidden="1" customWidth="1"/>
    <col min="6" max="16384" width="9" style="39"/>
  </cols>
  <sheetData>
    <row r="1" spans="1:4">
      <c r="A1" s="40"/>
    </row>
    <row r="2" ht="54.75" customHeight="1" spans="1:4">
      <c r="A2" s="11" t="s">
        <v>49</v>
      </c>
      <c r="B2" s="11"/>
      <c r="C2" s="11"/>
    </row>
    <row r="3" ht="18.75" customHeight="1" spans="1:4">
      <c r="A3" s="41" t="s">
        <v>115</v>
      </c>
      <c r="B3" s="41"/>
      <c r="C3" s="41"/>
    </row>
    <row r="4" ht="18.75" customHeight="1" spans="1:4">
      <c r="C4" s="42" t="s">
        <v>1</v>
      </c>
    </row>
    <row r="5" ht="30" customHeight="1" spans="1:4">
      <c r="A5" s="43" t="s">
        <v>4</v>
      </c>
      <c r="B5" s="43" t="s">
        <v>5</v>
      </c>
      <c r="C5" s="44" t="s">
        <v>6</v>
      </c>
    </row>
    <row r="6" ht="20.25" customHeight="1" spans="1:4">
      <c r="A6" s="45" t="s">
        <v>8</v>
      </c>
      <c r="B6" s="45"/>
      <c r="C6" s="46">
        <f>C7+C255+C295+C314+C404+C456+C512+C568+C698+C778+C850+C873+C976+C1028+C1091+C1111+C1140+C1150+C1195+C1214+C1259+C1309+C1310+C1315+C1323</f>
        <v>21780</v>
      </c>
      <c r="D6" s="46"/>
    </row>
    <row r="7" ht="20.25" customHeight="1" spans="1:4">
      <c r="A7" s="47">
        <v>201</v>
      </c>
      <c r="B7" s="48" t="s">
        <v>10</v>
      </c>
      <c r="C7" s="46">
        <f>C8+C20+C29+C39+C50+C61+C72+C80+C89+C102+C111+C122+C134+C141+C149+C155+C162+C169+C176+C183+C190+C198+C204+C210+C217+C252+C239</f>
        <v>1381</v>
      </c>
      <c r="D7" s="46"/>
    </row>
    <row r="8" ht="20.25" customHeight="1" spans="1:4">
      <c r="A8" s="47">
        <v>20101</v>
      </c>
      <c r="B8" s="48" t="s">
        <v>116</v>
      </c>
      <c r="C8" s="46">
        <f>SUM(C9:C19)</f>
        <v>22</v>
      </c>
      <c r="D8" s="46"/>
    </row>
    <row r="9" ht="20.25" hidden="1" customHeight="1" spans="1:4">
      <c r="A9" s="49">
        <v>2010101</v>
      </c>
      <c r="B9" s="50" t="s">
        <v>117</v>
      </c>
      <c r="C9" s="51">
        <f>IFERROR(VLOOKUP(A9,Sheet2!A:D,4,0),0)</f>
        <v>0</v>
      </c>
      <c r="D9" s="51"/>
    </row>
    <row r="10" ht="20.25" hidden="1" customHeight="1" spans="1:4">
      <c r="A10" s="49">
        <v>2010102</v>
      </c>
      <c r="B10" s="50" t="s">
        <v>118</v>
      </c>
      <c r="C10" s="51">
        <f>IFERROR(VLOOKUP(A10,Sheet2!A:D,4,0),0)</f>
        <v>0</v>
      </c>
      <c r="D10" s="51"/>
    </row>
    <row r="11" ht="20.25" hidden="1" customHeight="1" spans="1:4">
      <c r="A11" s="49">
        <v>2010103</v>
      </c>
      <c r="B11" s="50" t="s">
        <v>119</v>
      </c>
      <c r="C11" s="51">
        <f>IFERROR(VLOOKUP(A11,Sheet2!A:D,4,0),0)</f>
        <v>0</v>
      </c>
      <c r="D11" s="51"/>
    </row>
    <row r="12" ht="20.25" hidden="1" customHeight="1" spans="1:4">
      <c r="A12" s="49">
        <v>2010104</v>
      </c>
      <c r="B12" s="50" t="s">
        <v>120</v>
      </c>
      <c r="C12" s="51">
        <f>IFERROR(VLOOKUP(A12,Sheet2!A:D,4,0),0)</f>
        <v>0</v>
      </c>
      <c r="D12" s="51"/>
    </row>
    <row r="13" ht="20.25" hidden="1" customHeight="1" spans="1:4">
      <c r="A13" s="49">
        <v>2010105</v>
      </c>
      <c r="B13" s="50" t="s">
        <v>121</v>
      </c>
      <c r="C13" s="51">
        <f>IFERROR(VLOOKUP(A13,Sheet2!A:D,4,0),0)</f>
        <v>0</v>
      </c>
      <c r="D13" s="51"/>
    </row>
    <row r="14" ht="20.25" hidden="1" customHeight="1" spans="1:4">
      <c r="A14" s="49">
        <v>2010106</v>
      </c>
      <c r="B14" s="50" t="s">
        <v>122</v>
      </c>
      <c r="C14" s="51">
        <f>IFERROR(VLOOKUP(A14,Sheet2!A:D,4,0),0)</f>
        <v>0</v>
      </c>
      <c r="D14" s="51"/>
    </row>
    <row r="15" ht="20.25" hidden="1" customHeight="1" spans="1:4">
      <c r="A15" s="49">
        <v>2010107</v>
      </c>
      <c r="B15" s="50" t="s">
        <v>123</v>
      </c>
      <c r="C15" s="51">
        <f>IFERROR(VLOOKUP(A15,Sheet2!A:D,4,0),0)</f>
        <v>0</v>
      </c>
      <c r="D15" s="51"/>
    </row>
    <row r="16" ht="20.25" hidden="1" customHeight="1" spans="1:4">
      <c r="A16" s="49">
        <v>2010108</v>
      </c>
      <c r="B16" s="50" t="s">
        <v>124</v>
      </c>
      <c r="C16" s="51">
        <f>IFERROR(VLOOKUP(A16,Sheet2!A:D,4,0),0)</f>
        <v>0</v>
      </c>
      <c r="D16" s="51"/>
    </row>
    <row r="17" ht="20.25" hidden="1" customHeight="1" spans="1:5">
      <c r="A17" s="49">
        <v>2010109</v>
      </c>
      <c r="B17" s="50" t="s">
        <v>125</v>
      </c>
      <c r="C17" s="51">
        <f>IFERROR(VLOOKUP(A17,Sheet2!A:D,4,0),0)</f>
        <v>0</v>
      </c>
      <c r="D17" s="51"/>
    </row>
    <row r="18" ht="20.25" hidden="1" customHeight="1" spans="1:5">
      <c r="A18" s="49">
        <v>2010150</v>
      </c>
      <c r="B18" s="50" t="s">
        <v>126</v>
      </c>
      <c r="C18" s="51">
        <f>IFERROR(VLOOKUP(A18,Sheet2!A:D,4,0),0)</f>
        <v>0</v>
      </c>
      <c r="D18" s="51"/>
    </row>
    <row r="19" ht="20.25" customHeight="1" spans="1:5">
      <c r="A19" s="49">
        <v>2010199</v>
      </c>
      <c r="B19" s="50" t="s">
        <v>127</v>
      </c>
      <c r="C19" s="52">
        <v>22</v>
      </c>
      <c r="D19" s="52">
        <v>220000</v>
      </c>
      <c r="E19" s="39">
        <f>D19/10000</f>
        <v>22</v>
      </c>
    </row>
    <row r="20" ht="20.25" hidden="1" customHeight="1" spans="1:5">
      <c r="A20" s="47">
        <v>20102</v>
      </c>
      <c r="B20" s="48" t="s">
        <v>128</v>
      </c>
      <c r="C20" s="46">
        <f>SUM(C21:C28)</f>
        <v>0</v>
      </c>
      <c r="D20" s="46"/>
      <c r="E20" s="39">
        <f t="shared" ref="E20:E83" si="0">D20/10000</f>
        <v>0</v>
      </c>
    </row>
    <row r="21" ht="20.25" hidden="1" customHeight="1" spans="1:5">
      <c r="A21" s="49">
        <v>2010201</v>
      </c>
      <c r="B21" s="50" t="s">
        <v>117</v>
      </c>
      <c r="C21" s="51">
        <f>IFERROR(VLOOKUP(A21,Sheet2!A:D,4,0),0)</f>
        <v>0</v>
      </c>
      <c r="D21" s="51"/>
      <c r="E21" s="39">
        <f t="shared" si="0"/>
        <v>0</v>
      </c>
    </row>
    <row r="22" ht="20.25" hidden="1" customHeight="1" spans="1:5">
      <c r="A22" s="49">
        <v>2010202</v>
      </c>
      <c r="B22" s="50" t="s">
        <v>118</v>
      </c>
      <c r="C22" s="51">
        <f>IFERROR(VLOOKUP(A22,Sheet2!A:D,4,0),0)</f>
        <v>0</v>
      </c>
      <c r="D22" s="51"/>
      <c r="E22" s="39">
        <f t="shared" si="0"/>
        <v>0</v>
      </c>
    </row>
    <row r="23" ht="20.25" hidden="1" customHeight="1" spans="1:5">
      <c r="A23" s="49">
        <v>2010203</v>
      </c>
      <c r="B23" s="50" t="s">
        <v>119</v>
      </c>
      <c r="C23" s="51">
        <f>IFERROR(VLOOKUP(A23,Sheet2!A:D,4,0),0)</f>
        <v>0</v>
      </c>
      <c r="D23" s="51"/>
      <c r="E23" s="39">
        <f t="shared" si="0"/>
        <v>0</v>
      </c>
    </row>
    <row r="24" ht="20.25" hidden="1" customHeight="1" spans="1:5">
      <c r="A24" s="49">
        <v>2010204</v>
      </c>
      <c r="B24" s="50" t="s">
        <v>129</v>
      </c>
      <c r="C24" s="51">
        <f>IFERROR(VLOOKUP(A24,Sheet2!A:D,4,0),0)</f>
        <v>0</v>
      </c>
      <c r="D24" s="51"/>
      <c r="E24" s="39">
        <f t="shared" si="0"/>
        <v>0</v>
      </c>
    </row>
    <row r="25" ht="20.25" hidden="1" customHeight="1" spans="1:5">
      <c r="A25" s="49">
        <v>2010205</v>
      </c>
      <c r="B25" s="50" t="s">
        <v>130</v>
      </c>
      <c r="C25" s="51">
        <f>IFERROR(VLOOKUP(A25,Sheet2!A:D,4,0),0)</f>
        <v>0</v>
      </c>
      <c r="D25" s="51"/>
      <c r="E25" s="39">
        <f t="shared" si="0"/>
        <v>0</v>
      </c>
    </row>
    <row r="26" ht="20.25" hidden="1" customHeight="1" spans="1:5">
      <c r="A26" s="49">
        <v>2010206</v>
      </c>
      <c r="B26" s="50" t="s">
        <v>131</v>
      </c>
      <c r="C26" s="51">
        <f>IFERROR(VLOOKUP(A26,Sheet2!A:D,4,0),0)</f>
        <v>0</v>
      </c>
      <c r="D26" s="51"/>
      <c r="E26" s="39">
        <f t="shared" si="0"/>
        <v>0</v>
      </c>
    </row>
    <row r="27" ht="20.25" hidden="1" customHeight="1" spans="1:5">
      <c r="A27" s="49">
        <v>2010250</v>
      </c>
      <c r="B27" s="50" t="s">
        <v>126</v>
      </c>
      <c r="C27" s="51">
        <f>IFERROR(VLOOKUP(A27,Sheet2!A:D,4,0),0)</f>
        <v>0</v>
      </c>
      <c r="D27" s="51"/>
      <c r="E27" s="39">
        <f t="shared" si="0"/>
        <v>0</v>
      </c>
    </row>
    <row r="28" ht="20.25" hidden="1" customHeight="1" spans="1:5">
      <c r="A28" s="49">
        <v>2010299</v>
      </c>
      <c r="B28" s="50" t="s">
        <v>132</v>
      </c>
      <c r="C28" s="51">
        <f>IFERROR(VLOOKUP(A28,Sheet2!A:D,4,0),0)</f>
        <v>0</v>
      </c>
      <c r="D28" s="51"/>
      <c r="E28" s="39">
        <f t="shared" si="0"/>
        <v>0</v>
      </c>
    </row>
    <row r="29" ht="20.25" customHeight="1" spans="1:5">
      <c r="A29" s="47">
        <v>20103</v>
      </c>
      <c r="B29" s="48" t="s">
        <v>133</v>
      </c>
      <c r="C29" s="46">
        <f>SUM(C30:C38)</f>
        <v>1178</v>
      </c>
      <c r="D29" s="46">
        <f>SUM(D30:D38)</f>
        <v>11785816.62</v>
      </c>
      <c r="E29" s="39">
        <f t="shared" si="0"/>
        <v>1178.581662</v>
      </c>
    </row>
    <row r="30" ht="20.25" customHeight="1" spans="1:5">
      <c r="A30" s="49">
        <v>2010301</v>
      </c>
      <c r="B30" s="50" t="s">
        <v>117</v>
      </c>
      <c r="C30" s="52">
        <v>932</v>
      </c>
      <c r="D30" s="52">
        <v>9320090.7</v>
      </c>
      <c r="E30" s="39">
        <f t="shared" si="0"/>
        <v>932.00907</v>
      </c>
    </row>
    <row r="31" ht="20.25" customHeight="1" spans="1:5">
      <c r="A31" s="49">
        <v>2010302</v>
      </c>
      <c r="B31" s="50" t="s">
        <v>118</v>
      </c>
      <c r="C31" s="52">
        <v>14</v>
      </c>
      <c r="D31" s="52">
        <v>144151.19</v>
      </c>
      <c r="E31" s="39">
        <f t="shared" si="0"/>
        <v>14.415119</v>
      </c>
    </row>
    <row r="32" ht="20.25" hidden="1" customHeight="1" spans="1:5">
      <c r="A32" s="49">
        <v>2010303</v>
      </c>
      <c r="B32" s="50" t="s">
        <v>119</v>
      </c>
      <c r="C32" s="51">
        <f>IFERROR(VLOOKUP(A32,Sheet2!A:D,4,0),0)</f>
        <v>0</v>
      </c>
      <c r="D32" s="51"/>
      <c r="E32" s="39">
        <f t="shared" si="0"/>
        <v>0</v>
      </c>
    </row>
    <row r="33" ht="20.25" hidden="1" customHeight="1" spans="1:5">
      <c r="A33" s="49">
        <v>2010304</v>
      </c>
      <c r="B33" s="50" t="s">
        <v>134</v>
      </c>
      <c r="C33" s="51">
        <f>IFERROR(VLOOKUP(A33,Sheet2!A:D,4,0),0)</f>
        <v>0</v>
      </c>
      <c r="D33" s="51"/>
      <c r="E33" s="39">
        <f t="shared" si="0"/>
        <v>0</v>
      </c>
    </row>
    <row r="34" ht="20.25" hidden="1" customHeight="1" spans="1:5">
      <c r="A34" s="49">
        <v>2010305</v>
      </c>
      <c r="B34" s="50" t="s">
        <v>135</v>
      </c>
      <c r="C34" s="51">
        <f>IFERROR(VLOOKUP(A34,Sheet2!A:D,4,0),0)</f>
        <v>0</v>
      </c>
      <c r="D34" s="51"/>
      <c r="E34" s="39">
        <f t="shared" si="0"/>
        <v>0</v>
      </c>
    </row>
    <row r="35" ht="20.25" hidden="1" customHeight="1" spans="1:5">
      <c r="A35" s="49">
        <v>2010306</v>
      </c>
      <c r="B35" s="50" t="s">
        <v>136</v>
      </c>
      <c r="C35" s="51">
        <f>IFERROR(VLOOKUP(A35,Sheet2!A:D,4,0),0)</f>
        <v>0</v>
      </c>
      <c r="D35" s="51"/>
      <c r="E35" s="39">
        <f t="shared" si="0"/>
        <v>0</v>
      </c>
    </row>
    <row r="36" ht="20.25" hidden="1" customHeight="1" spans="1:5">
      <c r="A36" s="49">
        <v>2010309</v>
      </c>
      <c r="B36" s="50" t="s">
        <v>137</v>
      </c>
      <c r="C36" s="51">
        <f>IFERROR(VLOOKUP(A36,Sheet2!A:D,4,0),0)</f>
        <v>0</v>
      </c>
      <c r="D36" s="51"/>
      <c r="E36" s="39">
        <f t="shared" si="0"/>
        <v>0</v>
      </c>
    </row>
    <row r="37" ht="20.25" customHeight="1" spans="1:5">
      <c r="A37" s="49">
        <v>2010350</v>
      </c>
      <c r="B37" s="50" t="s">
        <v>126</v>
      </c>
      <c r="C37" s="52">
        <v>222</v>
      </c>
      <c r="D37" s="52">
        <v>2221574.73</v>
      </c>
      <c r="E37" s="39">
        <f t="shared" si="0"/>
        <v>222.157473</v>
      </c>
    </row>
    <row r="38" ht="23.25" customHeight="1" spans="1:5">
      <c r="A38" s="49">
        <v>2010399</v>
      </c>
      <c r="B38" s="50" t="s">
        <v>138</v>
      </c>
      <c r="C38" s="52">
        <v>10</v>
      </c>
      <c r="D38" s="52">
        <v>100000</v>
      </c>
      <c r="E38" s="39">
        <f t="shared" si="0"/>
        <v>10</v>
      </c>
    </row>
    <row r="39" ht="20.25" hidden="1" customHeight="1" spans="1:5">
      <c r="A39" s="47">
        <v>20104</v>
      </c>
      <c r="B39" s="48" t="s">
        <v>139</v>
      </c>
      <c r="C39" s="46">
        <f>SUM(C40:C49)</f>
        <v>0</v>
      </c>
      <c r="D39" s="46"/>
      <c r="E39" s="39">
        <f t="shared" si="0"/>
        <v>0</v>
      </c>
    </row>
    <row r="40" ht="20.25" hidden="1" customHeight="1" spans="1:5">
      <c r="A40" s="49">
        <v>2010401</v>
      </c>
      <c r="B40" s="50" t="s">
        <v>117</v>
      </c>
      <c r="C40" s="51">
        <f>IFERROR(VLOOKUP(A40,Sheet2!A:D,4,0),0)</f>
        <v>0</v>
      </c>
      <c r="D40" s="51"/>
      <c r="E40" s="39">
        <f t="shared" si="0"/>
        <v>0</v>
      </c>
    </row>
    <row r="41" ht="20.25" hidden="1" customHeight="1" spans="1:5">
      <c r="A41" s="49">
        <v>2010402</v>
      </c>
      <c r="B41" s="50" t="s">
        <v>118</v>
      </c>
      <c r="C41" s="51">
        <f>IFERROR(VLOOKUP(A41,Sheet2!A:D,4,0),0)</f>
        <v>0</v>
      </c>
      <c r="D41" s="51"/>
      <c r="E41" s="39">
        <f t="shared" si="0"/>
        <v>0</v>
      </c>
    </row>
    <row r="42" ht="20.25" hidden="1" customHeight="1" spans="1:5">
      <c r="A42" s="49">
        <v>2010403</v>
      </c>
      <c r="B42" s="50" t="s">
        <v>119</v>
      </c>
      <c r="C42" s="51">
        <f>IFERROR(VLOOKUP(A42,Sheet2!A:D,4,0),0)</f>
        <v>0</v>
      </c>
      <c r="D42" s="51"/>
      <c r="E42" s="39">
        <f t="shared" si="0"/>
        <v>0</v>
      </c>
    </row>
    <row r="43" ht="20.25" hidden="1" customHeight="1" spans="1:5">
      <c r="A43" s="49">
        <v>2010404</v>
      </c>
      <c r="B43" s="50" t="s">
        <v>140</v>
      </c>
      <c r="C43" s="51">
        <f>IFERROR(VLOOKUP(A43,Sheet2!A:D,4,0),0)</f>
        <v>0</v>
      </c>
      <c r="D43" s="51"/>
      <c r="E43" s="39">
        <f t="shared" si="0"/>
        <v>0</v>
      </c>
    </row>
    <row r="44" ht="20.25" hidden="1" customHeight="1" spans="1:5">
      <c r="A44" s="49">
        <v>2010405</v>
      </c>
      <c r="B44" s="50" t="s">
        <v>141</v>
      </c>
      <c r="C44" s="51">
        <f>IFERROR(VLOOKUP(A44,Sheet2!A:D,4,0),0)</f>
        <v>0</v>
      </c>
      <c r="D44" s="51"/>
      <c r="E44" s="39">
        <f t="shared" si="0"/>
        <v>0</v>
      </c>
    </row>
    <row r="45" ht="20.25" hidden="1" customHeight="1" spans="1:5">
      <c r="A45" s="49">
        <v>2010406</v>
      </c>
      <c r="B45" s="50" t="s">
        <v>142</v>
      </c>
      <c r="C45" s="51">
        <f>IFERROR(VLOOKUP(A45,Sheet2!A:D,4,0),0)</f>
        <v>0</v>
      </c>
      <c r="D45" s="51"/>
      <c r="E45" s="39">
        <f t="shared" si="0"/>
        <v>0</v>
      </c>
    </row>
    <row r="46" ht="20.25" hidden="1" customHeight="1" spans="1:5">
      <c r="A46" s="49">
        <v>2010407</v>
      </c>
      <c r="B46" s="50" t="s">
        <v>143</v>
      </c>
      <c r="C46" s="51">
        <f>IFERROR(VLOOKUP(A46,Sheet2!A:D,4,0),0)</f>
        <v>0</v>
      </c>
      <c r="D46" s="51"/>
      <c r="E46" s="39">
        <f t="shared" si="0"/>
        <v>0</v>
      </c>
    </row>
    <row r="47" ht="20.25" hidden="1" customHeight="1" spans="1:5">
      <c r="A47" s="49">
        <v>2010408</v>
      </c>
      <c r="B47" s="50" t="s">
        <v>144</v>
      </c>
      <c r="C47" s="51">
        <f>IFERROR(VLOOKUP(A47,Sheet2!A:D,4,0),0)</f>
        <v>0</v>
      </c>
      <c r="D47" s="51"/>
      <c r="E47" s="39">
        <f t="shared" si="0"/>
        <v>0</v>
      </c>
    </row>
    <row r="48" ht="20.25" hidden="1" customHeight="1" spans="1:5">
      <c r="A48" s="49">
        <v>2010450</v>
      </c>
      <c r="B48" s="50" t="s">
        <v>126</v>
      </c>
      <c r="C48" s="51">
        <f>IFERROR(VLOOKUP(A48,Sheet2!A:D,4,0),0)</f>
        <v>0</v>
      </c>
      <c r="D48" s="51"/>
      <c r="E48" s="39">
        <f t="shared" si="0"/>
        <v>0</v>
      </c>
    </row>
    <row r="49" ht="20.25" hidden="1" customHeight="1" spans="1:5">
      <c r="A49" s="49">
        <v>2010499</v>
      </c>
      <c r="B49" s="50" t="s">
        <v>145</v>
      </c>
      <c r="C49" s="51">
        <f>IFERROR(VLOOKUP(A49,Sheet2!A:D,4,0),0)</f>
        <v>0</v>
      </c>
      <c r="D49" s="51"/>
      <c r="E49" s="39">
        <f t="shared" si="0"/>
        <v>0</v>
      </c>
    </row>
    <row r="50" ht="20.25" hidden="1" customHeight="1" spans="1:5">
      <c r="A50" s="47">
        <v>20105</v>
      </c>
      <c r="B50" s="48" t="s">
        <v>146</v>
      </c>
      <c r="C50" s="46">
        <f>SUM(C51:C60)</f>
        <v>0</v>
      </c>
      <c r="D50" s="46"/>
      <c r="E50" s="39">
        <f t="shared" si="0"/>
        <v>0</v>
      </c>
    </row>
    <row r="51" ht="20.25" hidden="1" customHeight="1" spans="1:5">
      <c r="A51" s="49">
        <v>2010501</v>
      </c>
      <c r="B51" s="50" t="s">
        <v>117</v>
      </c>
      <c r="C51" s="51">
        <f>IFERROR(VLOOKUP(A51,Sheet2!A:D,4,0),0)</f>
        <v>0</v>
      </c>
      <c r="D51" s="51"/>
      <c r="E51" s="39">
        <f t="shared" si="0"/>
        <v>0</v>
      </c>
    </row>
    <row r="52" ht="20.25" hidden="1" customHeight="1" spans="1:5">
      <c r="A52" s="49">
        <v>2010502</v>
      </c>
      <c r="B52" s="50" t="s">
        <v>118</v>
      </c>
      <c r="C52" s="51">
        <f>IFERROR(VLOOKUP(A52,Sheet2!A:D,4,0),0)</f>
        <v>0</v>
      </c>
      <c r="D52" s="51"/>
      <c r="E52" s="39">
        <f t="shared" si="0"/>
        <v>0</v>
      </c>
    </row>
    <row r="53" ht="20.25" hidden="1" customHeight="1" spans="1:5">
      <c r="A53" s="49">
        <v>2010503</v>
      </c>
      <c r="B53" s="50" t="s">
        <v>119</v>
      </c>
      <c r="C53" s="51">
        <f>IFERROR(VLOOKUP(A53,Sheet2!A:D,4,0),0)</f>
        <v>0</v>
      </c>
      <c r="D53" s="51"/>
      <c r="E53" s="39">
        <f t="shared" si="0"/>
        <v>0</v>
      </c>
    </row>
    <row r="54" ht="20.25" hidden="1" customHeight="1" spans="1:5">
      <c r="A54" s="49">
        <v>2010504</v>
      </c>
      <c r="B54" s="50" t="s">
        <v>147</v>
      </c>
      <c r="C54" s="51">
        <f>IFERROR(VLOOKUP(A54,Sheet2!A:D,4,0),0)</f>
        <v>0</v>
      </c>
      <c r="D54" s="51"/>
      <c r="E54" s="39">
        <f t="shared" si="0"/>
        <v>0</v>
      </c>
    </row>
    <row r="55" ht="20.25" hidden="1" customHeight="1" spans="1:5">
      <c r="A55" s="49">
        <v>2010505</v>
      </c>
      <c r="B55" s="50" t="s">
        <v>148</v>
      </c>
      <c r="C55" s="51">
        <f>IFERROR(VLOOKUP(A55,Sheet2!A:D,4,0),0)</f>
        <v>0</v>
      </c>
      <c r="D55" s="51"/>
      <c r="E55" s="39">
        <f t="shared" si="0"/>
        <v>0</v>
      </c>
    </row>
    <row r="56" ht="20.25" hidden="1" customHeight="1" spans="1:5">
      <c r="A56" s="49">
        <v>2010506</v>
      </c>
      <c r="B56" s="50" t="s">
        <v>149</v>
      </c>
      <c r="C56" s="51">
        <f>IFERROR(VLOOKUP(A56,Sheet2!A:D,4,0),0)</f>
        <v>0</v>
      </c>
      <c r="D56" s="51"/>
      <c r="E56" s="39">
        <f t="shared" si="0"/>
        <v>0</v>
      </c>
    </row>
    <row r="57" ht="20.25" hidden="1" customHeight="1" spans="1:5">
      <c r="A57" s="49">
        <v>2010507</v>
      </c>
      <c r="B57" s="50" t="s">
        <v>150</v>
      </c>
      <c r="C57" s="51">
        <f>IFERROR(VLOOKUP(A57,Sheet2!A:D,4,0),0)</f>
        <v>0</v>
      </c>
      <c r="D57" s="51"/>
      <c r="E57" s="39">
        <f t="shared" si="0"/>
        <v>0</v>
      </c>
    </row>
    <row r="58" ht="20.25" hidden="1" customHeight="1" spans="1:5">
      <c r="A58" s="49">
        <v>2010508</v>
      </c>
      <c r="B58" s="50" t="s">
        <v>151</v>
      </c>
      <c r="C58" s="51">
        <f>IFERROR(VLOOKUP(A58,Sheet2!A:D,4,0),0)</f>
        <v>0</v>
      </c>
      <c r="D58" s="51"/>
      <c r="E58" s="39">
        <f t="shared" si="0"/>
        <v>0</v>
      </c>
    </row>
    <row r="59" ht="20.25" hidden="1" customHeight="1" spans="1:5">
      <c r="A59" s="49">
        <v>2010550</v>
      </c>
      <c r="B59" s="50" t="s">
        <v>126</v>
      </c>
      <c r="C59" s="51">
        <f>IFERROR(VLOOKUP(A59,Sheet2!A:D,4,0),0)</f>
        <v>0</v>
      </c>
      <c r="D59" s="51"/>
      <c r="E59" s="39">
        <f t="shared" si="0"/>
        <v>0</v>
      </c>
    </row>
    <row r="60" ht="20.25" hidden="1" customHeight="1" spans="1:5">
      <c r="A60" s="49">
        <v>2010599</v>
      </c>
      <c r="B60" s="50" t="s">
        <v>152</v>
      </c>
      <c r="C60" s="51">
        <f>IFERROR(VLOOKUP(A60,Sheet2!A:D,4,0),0)</f>
        <v>0</v>
      </c>
      <c r="D60" s="51"/>
      <c r="E60" s="39">
        <f t="shared" si="0"/>
        <v>0</v>
      </c>
    </row>
    <row r="61" ht="20.25" customHeight="1" spans="1:5">
      <c r="A61" s="47">
        <v>20106</v>
      </c>
      <c r="B61" s="48" t="s">
        <v>153</v>
      </c>
      <c r="C61" s="46">
        <f>SUM(C62:C71)</f>
        <v>95</v>
      </c>
      <c r="D61" s="46">
        <f>SUM(D62:D71)</f>
        <v>945227</v>
      </c>
      <c r="E61" s="39">
        <f t="shared" si="0"/>
        <v>94.5227</v>
      </c>
    </row>
    <row r="62" ht="20.25" customHeight="1" spans="1:5">
      <c r="A62" s="49">
        <v>2010601</v>
      </c>
      <c r="B62" s="50" t="s">
        <v>117</v>
      </c>
      <c r="C62" s="52">
        <v>95</v>
      </c>
      <c r="D62" s="52">
        <v>945227</v>
      </c>
      <c r="E62" s="39">
        <f t="shared" si="0"/>
        <v>94.5227</v>
      </c>
    </row>
    <row r="63" ht="20.25" hidden="1" customHeight="1" spans="1:5">
      <c r="A63" s="49">
        <v>2010602</v>
      </c>
      <c r="B63" s="50" t="s">
        <v>118</v>
      </c>
      <c r="C63" s="51">
        <f>IFERROR(VLOOKUP(A63,Sheet2!A:D,4,0),0)</f>
        <v>0</v>
      </c>
      <c r="D63" s="51"/>
      <c r="E63" s="39">
        <f t="shared" si="0"/>
        <v>0</v>
      </c>
    </row>
    <row r="64" ht="20.25" hidden="1" customHeight="1" spans="1:5">
      <c r="A64" s="49">
        <v>2010603</v>
      </c>
      <c r="B64" s="50" t="s">
        <v>119</v>
      </c>
      <c r="C64" s="51">
        <f>IFERROR(VLOOKUP(A64,Sheet2!A:D,4,0),0)</f>
        <v>0</v>
      </c>
      <c r="D64" s="51"/>
      <c r="E64" s="39">
        <f t="shared" si="0"/>
        <v>0</v>
      </c>
    </row>
    <row r="65" ht="20.25" hidden="1" customHeight="1" spans="1:5">
      <c r="A65" s="49">
        <v>2010604</v>
      </c>
      <c r="B65" s="50" t="s">
        <v>154</v>
      </c>
      <c r="C65" s="51">
        <f>IFERROR(VLOOKUP(A65,Sheet2!A:D,4,0),0)</f>
        <v>0</v>
      </c>
      <c r="D65" s="51"/>
      <c r="E65" s="39">
        <f t="shared" si="0"/>
        <v>0</v>
      </c>
    </row>
    <row r="66" ht="20.25" hidden="1" customHeight="1" spans="1:5">
      <c r="A66" s="49">
        <v>2010605</v>
      </c>
      <c r="B66" s="50" t="s">
        <v>155</v>
      </c>
      <c r="C66" s="51">
        <f>IFERROR(VLOOKUP(A66,Sheet2!A:D,4,0),0)</f>
        <v>0</v>
      </c>
      <c r="D66" s="51"/>
      <c r="E66" s="39">
        <f t="shared" si="0"/>
        <v>0</v>
      </c>
    </row>
    <row r="67" ht="20.25" hidden="1" customHeight="1" spans="1:5">
      <c r="A67" s="49">
        <v>2010606</v>
      </c>
      <c r="B67" s="50" t="s">
        <v>156</v>
      </c>
      <c r="C67" s="51">
        <f>IFERROR(VLOOKUP(A67,Sheet2!A:D,4,0),0)</f>
        <v>0</v>
      </c>
      <c r="D67" s="51"/>
      <c r="E67" s="39">
        <f t="shared" si="0"/>
        <v>0</v>
      </c>
    </row>
    <row r="68" ht="20.25" hidden="1" customHeight="1" spans="1:5">
      <c r="A68" s="49">
        <v>2010607</v>
      </c>
      <c r="B68" s="50" t="s">
        <v>157</v>
      </c>
      <c r="C68" s="51">
        <f>IFERROR(VLOOKUP(A68,Sheet2!A:D,4,0),0)</f>
        <v>0</v>
      </c>
      <c r="D68" s="51"/>
      <c r="E68" s="39">
        <f t="shared" si="0"/>
        <v>0</v>
      </c>
    </row>
    <row r="69" ht="20.25" hidden="1" customHeight="1" spans="1:5">
      <c r="A69" s="49">
        <v>2010608</v>
      </c>
      <c r="B69" s="50" t="s">
        <v>158</v>
      </c>
      <c r="C69" s="51">
        <f>IFERROR(VLOOKUP(A69,Sheet2!A:D,4,0),0)</f>
        <v>0</v>
      </c>
      <c r="D69" s="51"/>
      <c r="E69" s="39">
        <f t="shared" si="0"/>
        <v>0</v>
      </c>
    </row>
    <row r="70" ht="20.25" hidden="1" customHeight="1" spans="1:5">
      <c r="A70" s="49">
        <v>2010650</v>
      </c>
      <c r="B70" s="50" t="s">
        <v>126</v>
      </c>
      <c r="C70" s="51">
        <f>IFERROR(VLOOKUP(A70,Sheet2!A:D,4,0),0)</f>
        <v>0</v>
      </c>
      <c r="D70" s="51"/>
      <c r="E70" s="39">
        <f t="shared" si="0"/>
        <v>0</v>
      </c>
    </row>
    <row r="71" ht="20.25" hidden="1" customHeight="1" spans="1:5">
      <c r="A71" s="49">
        <v>2010699</v>
      </c>
      <c r="B71" s="50" t="s">
        <v>159</v>
      </c>
      <c r="C71" s="51">
        <f>IFERROR(VLOOKUP(A71,Sheet2!A:D,4,0),0)</f>
        <v>0</v>
      </c>
      <c r="D71" s="51"/>
      <c r="E71" s="39">
        <f t="shared" si="0"/>
        <v>0</v>
      </c>
    </row>
    <row r="72" ht="20.25" hidden="1" customHeight="1" spans="1:5">
      <c r="A72" s="47">
        <v>20107</v>
      </c>
      <c r="B72" s="48" t="s">
        <v>160</v>
      </c>
      <c r="C72" s="46">
        <f>SUM(C73:C79)</f>
        <v>0</v>
      </c>
      <c r="D72" s="46"/>
      <c r="E72" s="39">
        <f t="shared" si="0"/>
        <v>0</v>
      </c>
    </row>
    <row r="73" ht="20.25" hidden="1" customHeight="1" spans="1:5">
      <c r="A73" s="49">
        <v>2010701</v>
      </c>
      <c r="B73" s="50" t="s">
        <v>117</v>
      </c>
      <c r="C73" s="51">
        <f>IFERROR(VLOOKUP(A73,Sheet2!A:D,4,0),0)</f>
        <v>0</v>
      </c>
      <c r="D73" s="51"/>
      <c r="E73" s="39">
        <f t="shared" si="0"/>
        <v>0</v>
      </c>
    </row>
    <row r="74" ht="20.25" hidden="1" customHeight="1" spans="1:5">
      <c r="A74" s="49">
        <v>2010702</v>
      </c>
      <c r="B74" s="50" t="s">
        <v>118</v>
      </c>
      <c r="C74" s="51">
        <f>IFERROR(VLOOKUP(A74,Sheet2!A:D,4,0),0)</f>
        <v>0</v>
      </c>
      <c r="D74" s="51"/>
      <c r="E74" s="39">
        <f t="shared" si="0"/>
        <v>0</v>
      </c>
    </row>
    <row r="75" ht="20.25" hidden="1" customHeight="1" spans="1:5">
      <c r="A75" s="49">
        <v>2010703</v>
      </c>
      <c r="B75" s="50" t="s">
        <v>119</v>
      </c>
      <c r="C75" s="51">
        <f>IFERROR(VLOOKUP(A75,Sheet2!A:D,4,0),0)</f>
        <v>0</v>
      </c>
      <c r="D75" s="51"/>
      <c r="E75" s="39">
        <f t="shared" si="0"/>
        <v>0</v>
      </c>
    </row>
    <row r="76" ht="20.25" hidden="1" customHeight="1" spans="1:5">
      <c r="A76" s="49">
        <v>2010709</v>
      </c>
      <c r="B76" s="50" t="s">
        <v>157</v>
      </c>
      <c r="C76" s="51">
        <f>IFERROR(VLOOKUP(A76,Sheet2!A:D,4,0),0)</f>
        <v>0</v>
      </c>
      <c r="D76" s="51"/>
      <c r="E76" s="39">
        <f t="shared" si="0"/>
        <v>0</v>
      </c>
    </row>
    <row r="77" ht="20.25" hidden="1" customHeight="1" spans="1:5">
      <c r="A77" s="49">
        <v>2010710</v>
      </c>
      <c r="B77" s="50" t="s">
        <v>161</v>
      </c>
      <c r="C77" s="51">
        <f>IFERROR(VLOOKUP(A77,Sheet2!A:D,4,0),0)</f>
        <v>0</v>
      </c>
      <c r="D77" s="51"/>
      <c r="E77" s="39">
        <f t="shared" si="0"/>
        <v>0</v>
      </c>
    </row>
    <row r="78" ht="20.25" hidden="1" customHeight="1" spans="1:5">
      <c r="A78" s="49">
        <v>2010750</v>
      </c>
      <c r="B78" s="50" t="s">
        <v>126</v>
      </c>
      <c r="C78" s="51">
        <f>IFERROR(VLOOKUP(A78,Sheet2!A:D,4,0),0)</f>
        <v>0</v>
      </c>
      <c r="D78" s="51"/>
      <c r="E78" s="39">
        <f t="shared" si="0"/>
        <v>0</v>
      </c>
    </row>
    <row r="79" ht="20.25" hidden="1" customHeight="1" spans="1:5">
      <c r="A79" s="49">
        <v>2010799</v>
      </c>
      <c r="B79" s="50" t="s">
        <v>162</v>
      </c>
      <c r="C79" s="51">
        <f>IFERROR(VLOOKUP(A79,Sheet2!A:D,4,0),0)</f>
        <v>0</v>
      </c>
      <c r="D79" s="51"/>
      <c r="E79" s="39">
        <f t="shared" si="0"/>
        <v>0</v>
      </c>
    </row>
    <row r="80" ht="20.25" hidden="1" customHeight="1" spans="1:5">
      <c r="A80" s="47">
        <v>20108</v>
      </c>
      <c r="B80" s="48" t="s">
        <v>163</v>
      </c>
      <c r="C80" s="46">
        <f>SUM(C81:C88)</f>
        <v>0</v>
      </c>
      <c r="D80" s="46"/>
      <c r="E80" s="39">
        <f t="shared" si="0"/>
        <v>0</v>
      </c>
    </row>
    <row r="81" ht="20.25" hidden="1" customHeight="1" spans="1:5">
      <c r="A81" s="49">
        <v>2010801</v>
      </c>
      <c r="B81" s="50" t="s">
        <v>117</v>
      </c>
      <c r="C81" s="51">
        <f>IFERROR(VLOOKUP(A81,Sheet2!A:D,4,0),0)</f>
        <v>0</v>
      </c>
      <c r="D81" s="51"/>
      <c r="E81" s="39">
        <f t="shared" si="0"/>
        <v>0</v>
      </c>
    </row>
    <row r="82" ht="20.25" hidden="1" customHeight="1" spans="1:5">
      <c r="A82" s="49">
        <v>2010802</v>
      </c>
      <c r="B82" s="50" t="s">
        <v>118</v>
      </c>
      <c r="C82" s="51">
        <f>IFERROR(VLOOKUP(A82,Sheet2!A:D,4,0),0)</f>
        <v>0</v>
      </c>
      <c r="D82" s="51"/>
      <c r="E82" s="39">
        <f t="shared" si="0"/>
        <v>0</v>
      </c>
    </row>
    <row r="83" ht="20.25" hidden="1" customHeight="1" spans="1:5">
      <c r="A83" s="49">
        <v>2010803</v>
      </c>
      <c r="B83" s="50" t="s">
        <v>119</v>
      </c>
      <c r="C83" s="51">
        <f>IFERROR(VLOOKUP(A83,Sheet2!A:D,4,0),0)</f>
        <v>0</v>
      </c>
      <c r="D83" s="51"/>
      <c r="E83" s="39">
        <f t="shared" si="0"/>
        <v>0</v>
      </c>
    </row>
    <row r="84" ht="20.25" hidden="1" customHeight="1" spans="1:5">
      <c r="A84" s="49">
        <v>2010804</v>
      </c>
      <c r="B84" s="50" t="s">
        <v>164</v>
      </c>
      <c r="C84" s="51">
        <f>IFERROR(VLOOKUP(A84,Sheet2!A:D,4,0),0)</f>
        <v>0</v>
      </c>
      <c r="D84" s="51"/>
      <c r="E84" s="39">
        <f t="shared" ref="E84:E147" si="1">D84/10000</f>
        <v>0</v>
      </c>
    </row>
    <row r="85" ht="20.25" hidden="1" customHeight="1" spans="1:5">
      <c r="A85" s="49">
        <v>2010805</v>
      </c>
      <c r="B85" s="50" t="s">
        <v>165</v>
      </c>
      <c r="C85" s="51">
        <f>IFERROR(VLOOKUP(A85,Sheet2!A:D,4,0),0)</f>
        <v>0</v>
      </c>
      <c r="D85" s="51"/>
      <c r="E85" s="39">
        <f t="shared" si="1"/>
        <v>0</v>
      </c>
    </row>
    <row r="86" ht="20.25" hidden="1" customHeight="1" spans="1:5">
      <c r="A86" s="49">
        <v>2010806</v>
      </c>
      <c r="B86" s="50" t="s">
        <v>157</v>
      </c>
      <c r="C86" s="51">
        <f>IFERROR(VLOOKUP(A86,Sheet2!A:D,4,0),0)</f>
        <v>0</v>
      </c>
      <c r="D86" s="51"/>
      <c r="E86" s="39">
        <f t="shared" si="1"/>
        <v>0</v>
      </c>
    </row>
    <row r="87" ht="20.25" hidden="1" customHeight="1" spans="1:5">
      <c r="A87" s="49">
        <v>2010850</v>
      </c>
      <c r="B87" s="50" t="s">
        <v>126</v>
      </c>
      <c r="C87" s="51">
        <f>IFERROR(VLOOKUP(A87,Sheet2!A:D,4,0),0)</f>
        <v>0</v>
      </c>
      <c r="D87" s="51"/>
      <c r="E87" s="39">
        <f t="shared" si="1"/>
        <v>0</v>
      </c>
    </row>
    <row r="88" ht="20.25" hidden="1" customHeight="1" spans="1:5">
      <c r="A88" s="49">
        <v>2010899</v>
      </c>
      <c r="B88" s="50" t="s">
        <v>166</v>
      </c>
      <c r="C88" s="51">
        <f>IFERROR(VLOOKUP(A88,Sheet2!A:D,4,0),0)</f>
        <v>0</v>
      </c>
      <c r="D88" s="51"/>
      <c r="E88" s="39">
        <f t="shared" si="1"/>
        <v>0</v>
      </c>
    </row>
    <row r="89" ht="20.25" hidden="1" customHeight="1" spans="1:5">
      <c r="A89" s="47">
        <v>20109</v>
      </c>
      <c r="B89" s="48" t="s">
        <v>167</v>
      </c>
      <c r="C89" s="46">
        <f>SUM(C90:C101)</f>
        <v>0</v>
      </c>
      <c r="D89" s="46"/>
      <c r="E89" s="39">
        <f t="shared" si="1"/>
        <v>0</v>
      </c>
    </row>
    <row r="90" ht="20.25" hidden="1" customHeight="1" spans="1:5">
      <c r="A90" s="49">
        <v>2010901</v>
      </c>
      <c r="B90" s="50" t="s">
        <v>117</v>
      </c>
      <c r="C90" s="51">
        <f>IFERROR(VLOOKUP(A90,Sheet2!A:D,4,0),0)</f>
        <v>0</v>
      </c>
      <c r="D90" s="51"/>
      <c r="E90" s="39">
        <f t="shared" si="1"/>
        <v>0</v>
      </c>
    </row>
    <row r="91" ht="20.25" hidden="1" customHeight="1" spans="1:5">
      <c r="A91" s="49">
        <v>2010902</v>
      </c>
      <c r="B91" s="50" t="s">
        <v>118</v>
      </c>
      <c r="C91" s="51">
        <f>IFERROR(VLOOKUP(A91,Sheet2!A:D,4,0),0)</f>
        <v>0</v>
      </c>
      <c r="D91" s="51"/>
      <c r="E91" s="39">
        <f t="shared" si="1"/>
        <v>0</v>
      </c>
    </row>
    <row r="92" ht="20.25" hidden="1" customHeight="1" spans="1:5">
      <c r="A92" s="49">
        <v>2010903</v>
      </c>
      <c r="B92" s="50" t="s">
        <v>119</v>
      </c>
      <c r="C92" s="51">
        <f>IFERROR(VLOOKUP(A92,Sheet2!A:D,4,0),0)</f>
        <v>0</v>
      </c>
      <c r="D92" s="51"/>
      <c r="E92" s="39">
        <f t="shared" si="1"/>
        <v>0</v>
      </c>
    </row>
    <row r="93" ht="20.25" hidden="1" customHeight="1" spans="1:5">
      <c r="A93" s="49">
        <v>2010905</v>
      </c>
      <c r="B93" s="50" t="s">
        <v>168</v>
      </c>
      <c r="C93" s="51">
        <f>IFERROR(VLOOKUP(A93,Sheet2!A:D,4,0),0)</f>
        <v>0</v>
      </c>
      <c r="D93" s="51"/>
      <c r="E93" s="39">
        <f t="shared" si="1"/>
        <v>0</v>
      </c>
    </row>
    <row r="94" ht="20.25" hidden="1" customHeight="1" spans="1:5">
      <c r="A94" s="49">
        <v>2010907</v>
      </c>
      <c r="B94" s="50" t="s">
        <v>169</v>
      </c>
      <c r="C94" s="51">
        <f>IFERROR(VLOOKUP(A94,Sheet2!A:D,4,0),0)</f>
        <v>0</v>
      </c>
      <c r="D94" s="51"/>
      <c r="E94" s="39">
        <f t="shared" si="1"/>
        <v>0</v>
      </c>
    </row>
    <row r="95" ht="20.25" hidden="1" customHeight="1" spans="1:5">
      <c r="A95" s="49">
        <v>2010908</v>
      </c>
      <c r="B95" s="50" t="s">
        <v>157</v>
      </c>
      <c r="C95" s="51">
        <f>IFERROR(VLOOKUP(A95,Sheet2!A:D,4,0),0)</f>
        <v>0</v>
      </c>
      <c r="D95" s="51"/>
      <c r="E95" s="39">
        <f t="shared" si="1"/>
        <v>0</v>
      </c>
    </row>
    <row r="96" ht="20.25" hidden="1" customHeight="1" spans="1:5">
      <c r="A96" s="49">
        <v>2010909</v>
      </c>
      <c r="B96" s="50" t="s">
        <v>170</v>
      </c>
      <c r="C96" s="51">
        <f>IFERROR(VLOOKUP(A96,Sheet2!A:D,4,0),0)</f>
        <v>0</v>
      </c>
      <c r="D96" s="51"/>
      <c r="E96" s="39">
        <f t="shared" si="1"/>
        <v>0</v>
      </c>
    </row>
    <row r="97" ht="20.25" hidden="1" customHeight="1" spans="1:5">
      <c r="A97" s="49">
        <v>2010910</v>
      </c>
      <c r="B97" s="50" t="s">
        <v>171</v>
      </c>
      <c r="C97" s="51">
        <f>IFERROR(VLOOKUP(A97,Sheet2!A:D,4,0),0)</f>
        <v>0</v>
      </c>
      <c r="D97" s="51"/>
      <c r="E97" s="39">
        <f t="shared" si="1"/>
        <v>0</v>
      </c>
    </row>
    <row r="98" ht="20.25" hidden="1" customHeight="1" spans="1:5">
      <c r="A98" s="49">
        <v>2010911</v>
      </c>
      <c r="B98" s="50" t="s">
        <v>172</v>
      </c>
      <c r="C98" s="51">
        <f>IFERROR(VLOOKUP(A98,Sheet2!A:D,4,0),0)</f>
        <v>0</v>
      </c>
      <c r="D98" s="51"/>
      <c r="E98" s="39">
        <f t="shared" si="1"/>
        <v>0</v>
      </c>
    </row>
    <row r="99" ht="20.25" hidden="1" customHeight="1" spans="1:5">
      <c r="A99" s="49">
        <v>2010912</v>
      </c>
      <c r="B99" s="50" t="s">
        <v>173</v>
      </c>
      <c r="C99" s="51">
        <f>IFERROR(VLOOKUP(A99,Sheet2!A:D,4,0),0)</f>
        <v>0</v>
      </c>
      <c r="D99" s="51"/>
      <c r="E99" s="39">
        <f t="shared" si="1"/>
        <v>0</v>
      </c>
    </row>
    <row r="100" ht="20.25" hidden="1" customHeight="1" spans="1:5">
      <c r="A100" s="49">
        <v>2010950</v>
      </c>
      <c r="B100" s="50" t="s">
        <v>126</v>
      </c>
      <c r="C100" s="51">
        <f>IFERROR(VLOOKUP(A100,Sheet2!A:D,4,0),0)</f>
        <v>0</v>
      </c>
      <c r="D100" s="51"/>
      <c r="E100" s="39">
        <f t="shared" si="1"/>
        <v>0</v>
      </c>
    </row>
    <row r="101" ht="20.25" hidden="1" customHeight="1" spans="1:5">
      <c r="A101" s="49">
        <v>2010999</v>
      </c>
      <c r="B101" s="50" t="s">
        <v>174</v>
      </c>
      <c r="C101" s="51">
        <f>IFERROR(VLOOKUP(A101,Sheet2!A:D,4,0),0)</f>
        <v>0</v>
      </c>
      <c r="D101" s="51"/>
      <c r="E101" s="39">
        <f t="shared" si="1"/>
        <v>0</v>
      </c>
    </row>
    <row r="102" ht="20.25" hidden="1" customHeight="1" spans="1:5">
      <c r="A102" s="47">
        <v>20111</v>
      </c>
      <c r="B102" s="48" t="s">
        <v>175</v>
      </c>
      <c r="C102" s="46">
        <f>SUM(C103:C110)</f>
        <v>0</v>
      </c>
      <c r="D102" s="46"/>
      <c r="E102" s="39">
        <f t="shared" si="1"/>
        <v>0</v>
      </c>
    </row>
    <row r="103" ht="20.25" hidden="1" customHeight="1" spans="1:5">
      <c r="A103" s="49">
        <v>2011101</v>
      </c>
      <c r="B103" s="50" t="s">
        <v>117</v>
      </c>
      <c r="C103" s="51">
        <f>IFERROR(VLOOKUP(A103,Sheet2!A:D,4,0),0)</f>
        <v>0</v>
      </c>
      <c r="D103" s="51"/>
      <c r="E103" s="39">
        <f t="shared" si="1"/>
        <v>0</v>
      </c>
    </row>
    <row r="104" ht="20.25" hidden="1" customHeight="1" spans="1:5">
      <c r="A104" s="49">
        <v>2011102</v>
      </c>
      <c r="B104" s="50" t="s">
        <v>118</v>
      </c>
      <c r="C104" s="51">
        <f>IFERROR(VLOOKUP(A104,Sheet2!A:D,4,0),0)</f>
        <v>0</v>
      </c>
      <c r="D104" s="51"/>
      <c r="E104" s="39">
        <f t="shared" si="1"/>
        <v>0</v>
      </c>
    </row>
    <row r="105" ht="20.25" hidden="1" customHeight="1" spans="1:5">
      <c r="A105" s="49">
        <v>2011103</v>
      </c>
      <c r="B105" s="50" t="s">
        <v>119</v>
      </c>
      <c r="C105" s="51">
        <f>IFERROR(VLOOKUP(A105,Sheet2!A:D,4,0),0)</f>
        <v>0</v>
      </c>
      <c r="D105" s="51"/>
      <c r="E105" s="39">
        <f t="shared" si="1"/>
        <v>0</v>
      </c>
    </row>
    <row r="106" ht="20.25" hidden="1" customHeight="1" spans="1:5">
      <c r="A106" s="49">
        <v>2011104</v>
      </c>
      <c r="B106" s="50" t="s">
        <v>176</v>
      </c>
      <c r="C106" s="51">
        <f>IFERROR(VLOOKUP(A106,Sheet2!A:D,4,0),0)</f>
        <v>0</v>
      </c>
      <c r="D106" s="51"/>
      <c r="E106" s="39">
        <f t="shared" si="1"/>
        <v>0</v>
      </c>
    </row>
    <row r="107" ht="20.25" hidden="1" customHeight="1" spans="1:5">
      <c r="A107" s="49">
        <v>2011105</v>
      </c>
      <c r="B107" s="50" t="s">
        <v>177</v>
      </c>
      <c r="C107" s="51">
        <f>IFERROR(VLOOKUP(A107,Sheet2!A:D,4,0),0)</f>
        <v>0</v>
      </c>
      <c r="D107" s="51"/>
      <c r="E107" s="39">
        <f t="shared" si="1"/>
        <v>0</v>
      </c>
    </row>
    <row r="108" ht="20.25" hidden="1" customHeight="1" spans="1:5">
      <c r="A108" s="49">
        <v>2011106</v>
      </c>
      <c r="B108" s="50" t="s">
        <v>178</v>
      </c>
      <c r="C108" s="51">
        <f>IFERROR(VLOOKUP(A108,Sheet2!A:D,4,0),0)</f>
        <v>0</v>
      </c>
      <c r="D108" s="51"/>
      <c r="E108" s="39">
        <f t="shared" si="1"/>
        <v>0</v>
      </c>
    </row>
    <row r="109" ht="20.25" hidden="1" customHeight="1" spans="1:5">
      <c r="A109" s="49">
        <v>2011150</v>
      </c>
      <c r="B109" s="50" t="s">
        <v>126</v>
      </c>
      <c r="C109" s="51">
        <f>IFERROR(VLOOKUP(A109,Sheet2!A:D,4,0),0)</f>
        <v>0</v>
      </c>
      <c r="D109" s="51"/>
      <c r="E109" s="39">
        <f t="shared" si="1"/>
        <v>0</v>
      </c>
    </row>
    <row r="110" ht="20.25" hidden="1" customHeight="1" spans="1:5">
      <c r="A110" s="49">
        <v>2011199</v>
      </c>
      <c r="B110" s="50" t="s">
        <v>179</v>
      </c>
      <c r="C110" s="51">
        <f>IFERROR(VLOOKUP(A110,Sheet2!A:D,4,0),0)</f>
        <v>0</v>
      </c>
      <c r="D110" s="51"/>
      <c r="E110" s="39">
        <f t="shared" si="1"/>
        <v>0</v>
      </c>
    </row>
    <row r="111" ht="20.25" hidden="1" customHeight="1" spans="1:5">
      <c r="A111" s="47">
        <v>20113</v>
      </c>
      <c r="B111" s="48" t="s">
        <v>180</v>
      </c>
      <c r="C111" s="46">
        <f>SUM(C112:C121)</f>
        <v>0</v>
      </c>
      <c r="D111" s="46"/>
      <c r="E111" s="39">
        <f t="shared" si="1"/>
        <v>0</v>
      </c>
    </row>
    <row r="112" ht="20.25" hidden="1" customHeight="1" spans="1:5">
      <c r="A112" s="49">
        <v>2011301</v>
      </c>
      <c r="B112" s="50" t="s">
        <v>117</v>
      </c>
      <c r="C112" s="51">
        <f>IFERROR(VLOOKUP(A112,Sheet2!A:D,4,0),0)</f>
        <v>0</v>
      </c>
      <c r="D112" s="51"/>
      <c r="E112" s="39">
        <f t="shared" si="1"/>
        <v>0</v>
      </c>
    </row>
    <row r="113" ht="20.25" hidden="1" customHeight="1" spans="1:5">
      <c r="A113" s="49">
        <v>2011302</v>
      </c>
      <c r="B113" s="50" t="s">
        <v>118</v>
      </c>
      <c r="C113" s="51">
        <f>IFERROR(VLOOKUP(A113,Sheet2!A:D,4,0),0)</f>
        <v>0</v>
      </c>
      <c r="D113" s="51"/>
      <c r="E113" s="39">
        <f t="shared" si="1"/>
        <v>0</v>
      </c>
    </row>
    <row r="114" ht="20.25" hidden="1" customHeight="1" spans="1:5">
      <c r="A114" s="49">
        <v>2011303</v>
      </c>
      <c r="B114" s="50" t="s">
        <v>119</v>
      </c>
      <c r="C114" s="51">
        <f>IFERROR(VLOOKUP(A114,Sheet2!A:D,4,0),0)</f>
        <v>0</v>
      </c>
      <c r="D114" s="51"/>
      <c r="E114" s="39">
        <f t="shared" si="1"/>
        <v>0</v>
      </c>
    </row>
    <row r="115" ht="20.25" hidden="1" customHeight="1" spans="1:5">
      <c r="A115" s="49">
        <v>2011304</v>
      </c>
      <c r="B115" s="50" t="s">
        <v>181</v>
      </c>
      <c r="C115" s="51">
        <f>IFERROR(VLOOKUP(A115,Sheet2!A:D,4,0),0)</f>
        <v>0</v>
      </c>
      <c r="D115" s="51"/>
      <c r="E115" s="39">
        <f t="shared" si="1"/>
        <v>0</v>
      </c>
    </row>
    <row r="116" ht="20.25" hidden="1" customHeight="1" spans="1:5">
      <c r="A116" s="49">
        <v>2011305</v>
      </c>
      <c r="B116" s="50" t="s">
        <v>182</v>
      </c>
      <c r="C116" s="51">
        <f>IFERROR(VLOOKUP(A116,Sheet2!A:D,4,0),0)</f>
        <v>0</v>
      </c>
      <c r="D116" s="51"/>
      <c r="E116" s="39">
        <f t="shared" si="1"/>
        <v>0</v>
      </c>
    </row>
    <row r="117" ht="20.25" hidden="1" customHeight="1" spans="1:5">
      <c r="A117" s="49">
        <v>2011306</v>
      </c>
      <c r="B117" s="50" t="s">
        <v>183</v>
      </c>
      <c r="C117" s="51">
        <f>IFERROR(VLOOKUP(A117,Sheet2!A:D,4,0),0)</f>
        <v>0</v>
      </c>
      <c r="D117" s="51"/>
      <c r="E117" s="39">
        <f t="shared" si="1"/>
        <v>0</v>
      </c>
    </row>
    <row r="118" ht="20.25" hidden="1" customHeight="1" spans="1:5">
      <c r="A118" s="49">
        <v>2011307</v>
      </c>
      <c r="B118" s="50" t="s">
        <v>184</v>
      </c>
      <c r="C118" s="51">
        <f>IFERROR(VLOOKUP(A118,Sheet2!A:D,4,0),0)</f>
        <v>0</v>
      </c>
      <c r="D118" s="51"/>
      <c r="E118" s="39">
        <f t="shared" si="1"/>
        <v>0</v>
      </c>
    </row>
    <row r="119" ht="20.25" hidden="1" customHeight="1" spans="1:5">
      <c r="A119" s="49">
        <v>2011308</v>
      </c>
      <c r="B119" s="50" t="s">
        <v>185</v>
      </c>
      <c r="C119" s="51">
        <f>IFERROR(VLOOKUP(A119,Sheet2!A:D,4,0),0)</f>
        <v>0</v>
      </c>
      <c r="D119" s="51"/>
      <c r="E119" s="39">
        <f t="shared" si="1"/>
        <v>0</v>
      </c>
    </row>
    <row r="120" ht="20.25" hidden="1" customHeight="1" spans="1:5">
      <c r="A120" s="49">
        <v>2011350</v>
      </c>
      <c r="B120" s="50" t="s">
        <v>126</v>
      </c>
      <c r="C120" s="51">
        <f>IFERROR(VLOOKUP(A120,Sheet2!A:D,4,0),0)</f>
        <v>0</v>
      </c>
      <c r="D120" s="51"/>
      <c r="E120" s="39">
        <f t="shared" si="1"/>
        <v>0</v>
      </c>
    </row>
    <row r="121" ht="20.25" hidden="1" customHeight="1" spans="1:5">
      <c r="A121" s="49">
        <v>2011399</v>
      </c>
      <c r="B121" s="50" t="s">
        <v>186</v>
      </c>
      <c r="C121" s="51">
        <f>IFERROR(VLOOKUP(A121,Sheet2!A:D,4,0),0)</f>
        <v>0</v>
      </c>
      <c r="D121" s="51"/>
      <c r="E121" s="39">
        <f t="shared" si="1"/>
        <v>0</v>
      </c>
    </row>
    <row r="122" ht="20.25" hidden="1" customHeight="1" spans="1:5">
      <c r="A122" s="47">
        <v>20114</v>
      </c>
      <c r="B122" s="48" t="s">
        <v>187</v>
      </c>
      <c r="C122" s="46">
        <f>SUM(C123:C133)</f>
        <v>0</v>
      </c>
      <c r="D122" s="46"/>
      <c r="E122" s="39">
        <f t="shared" si="1"/>
        <v>0</v>
      </c>
    </row>
    <row r="123" ht="20.25" hidden="1" customHeight="1" spans="1:5">
      <c r="A123" s="49">
        <v>2011401</v>
      </c>
      <c r="B123" s="50" t="s">
        <v>117</v>
      </c>
      <c r="C123" s="51">
        <f>IFERROR(VLOOKUP(A123,Sheet2!A:D,4,0),0)</f>
        <v>0</v>
      </c>
      <c r="D123" s="51"/>
      <c r="E123" s="39">
        <f t="shared" si="1"/>
        <v>0</v>
      </c>
    </row>
    <row r="124" ht="20.25" hidden="1" customHeight="1" spans="1:5">
      <c r="A124" s="49">
        <v>2011402</v>
      </c>
      <c r="B124" s="50" t="s">
        <v>118</v>
      </c>
      <c r="C124" s="51">
        <f>IFERROR(VLOOKUP(A124,Sheet2!A:D,4,0),0)</f>
        <v>0</v>
      </c>
      <c r="D124" s="51"/>
      <c r="E124" s="39">
        <f t="shared" si="1"/>
        <v>0</v>
      </c>
    </row>
    <row r="125" ht="20.25" hidden="1" customHeight="1" spans="1:5">
      <c r="A125" s="49">
        <v>2011403</v>
      </c>
      <c r="B125" s="50" t="s">
        <v>119</v>
      </c>
      <c r="C125" s="51">
        <f>IFERROR(VLOOKUP(A125,Sheet2!A:D,4,0),0)</f>
        <v>0</v>
      </c>
      <c r="D125" s="51"/>
      <c r="E125" s="39">
        <f t="shared" si="1"/>
        <v>0</v>
      </c>
    </row>
    <row r="126" ht="20.25" hidden="1" customHeight="1" spans="1:5">
      <c r="A126" s="49">
        <v>2011404</v>
      </c>
      <c r="B126" s="50" t="s">
        <v>188</v>
      </c>
      <c r="C126" s="51">
        <f>IFERROR(VLOOKUP(A126,Sheet2!A:D,4,0),0)</f>
        <v>0</v>
      </c>
      <c r="D126" s="51"/>
      <c r="E126" s="39">
        <f t="shared" si="1"/>
        <v>0</v>
      </c>
    </row>
    <row r="127" ht="20.25" hidden="1" customHeight="1" spans="1:5">
      <c r="A127" s="49">
        <v>2011405</v>
      </c>
      <c r="B127" s="50" t="s">
        <v>189</v>
      </c>
      <c r="C127" s="51">
        <f>IFERROR(VLOOKUP(A127,Sheet2!A:D,4,0),0)</f>
        <v>0</v>
      </c>
      <c r="D127" s="51"/>
      <c r="E127" s="39">
        <f t="shared" si="1"/>
        <v>0</v>
      </c>
    </row>
    <row r="128" ht="20.25" hidden="1" customHeight="1" spans="1:5">
      <c r="A128" s="49">
        <v>2011408</v>
      </c>
      <c r="B128" s="50" t="s">
        <v>190</v>
      </c>
      <c r="C128" s="51">
        <f>IFERROR(VLOOKUP(A128,Sheet2!A:D,4,0),0)</f>
        <v>0</v>
      </c>
      <c r="D128" s="51"/>
      <c r="E128" s="39">
        <f t="shared" si="1"/>
        <v>0</v>
      </c>
    </row>
    <row r="129" ht="20.25" hidden="1" customHeight="1" spans="1:5">
      <c r="A129" s="49">
        <v>2011409</v>
      </c>
      <c r="B129" s="50" t="s">
        <v>191</v>
      </c>
      <c r="C129" s="51">
        <f>IFERROR(VLOOKUP(A129,Sheet2!A:D,4,0),0)</f>
        <v>0</v>
      </c>
      <c r="D129" s="51"/>
      <c r="E129" s="39">
        <f t="shared" si="1"/>
        <v>0</v>
      </c>
    </row>
    <row r="130" ht="20.25" hidden="1" customHeight="1" spans="1:5">
      <c r="A130" s="49">
        <v>2011410</v>
      </c>
      <c r="B130" s="50" t="s">
        <v>192</v>
      </c>
      <c r="C130" s="51">
        <f>IFERROR(VLOOKUP(A130,Sheet2!A:D,4,0),0)</f>
        <v>0</v>
      </c>
      <c r="D130" s="51"/>
      <c r="E130" s="39">
        <f t="shared" si="1"/>
        <v>0</v>
      </c>
    </row>
    <row r="131" ht="20.25" hidden="1" customHeight="1" spans="1:5">
      <c r="A131" s="49">
        <v>2011411</v>
      </c>
      <c r="B131" s="50" t="s">
        <v>193</v>
      </c>
      <c r="C131" s="51">
        <f>IFERROR(VLOOKUP(A131,Sheet2!A:D,4,0),0)</f>
        <v>0</v>
      </c>
      <c r="D131" s="51"/>
      <c r="E131" s="39">
        <f t="shared" si="1"/>
        <v>0</v>
      </c>
    </row>
    <row r="132" ht="20.25" hidden="1" customHeight="1" spans="1:5">
      <c r="A132" s="49">
        <v>2011450</v>
      </c>
      <c r="B132" s="50" t="s">
        <v>126</v>
      </c>
      <c r="C132" s="51">
        <f>IFERROR(VLOOKUP(A132,Sheet2!A:D,4,0),0)</f>
        <v>0</v>
      </c>
      <c r="D132" s="51"/>
      <c r="E132" s="39">
        <f t="shared" si="1"/>
        <v>0</v>
      </c>
    </row>
    <row r="133" ht="20.25" hidden="1" customHeight="1" spans="1:5">
      <c r="A133" s="49">
        <v>2011499</v>
      </c>
      <c r="B133" s="50" t="s">
        <v>194</v>
      </c>
      <c r="C133" s="51">
        <f>IFERROR(VLOOKUP(A133,Sheet2!A:D,4,0),0)</f>
        <v>0</v>
      </c>
      <c r="D133" s="51"/>
      <c r="E133" s="39">
        <f t="shared" si="1"/>
        <v>0</v>
      </c>
    </row>
    <row r="134" ht="20.25" hidden="1" customHeight="1" spans="1:5">
      <c r="A134" s="47">
        <v>20123</v>
      </c>
      <c r="B134" s="48" t="s">
        <v>195</v>
      </c>
      <c r="C134" s="46">
        <f>SUM(C135:C140)</f>
        <v>0</v>
      </c>
      <c r="D134" s="46"/>
      <c r="E134" s="39">
        <f t="shared" si="1"/>
        <v>0</v>
      </c>
    </row>
    <row r="135" ht="20.25" hidden="1" customHeight="1" spans="1:5">
      <c r="A135" s="49">
        <v>2012301</v>
      </c>
      <c r="B135" s="50" t="s">
        <v>117</v>
      </c>
      <c r="C135" s="51">
        <f>IFERROR(VLOOKUP(A135,Sheet2!A:D,4,0),0)</f>
        <v>0</v>
      </c>
      <c r="D135" s="51"/>
      <c r="E135" s="39">
        <f t="shared" si="1"/>
        <v>0</v>
      </c>
    </row>
    <row r="136" ht="20.25" hidden="1" customHeight="1" spans="1:5">
      <c r="A136" s="49">
        <v>2012302</v>
      </c>
      <c r="B136" s="50" t="s">
        <v>118</v>
      </c>
      <c r="C136" s="51">
        <f>IFERROR(VLOOKUP(A136,Sheet2!A:D,4,0),0)</f>
        <v>0</v>
      </c>
      <c r="D136" s="51"/>
      <c r="E136" s="39">
        <f t="shared" si="1"/>
        <v>0</v>
      </c>
    </row>
    <row r="137" ht="20.25" hidden="1" customHeight="1" spans="1:5">
      <c r="A137" s="49">
        <v>2012303</v>
      </c>
      <c r="B137" s="50" t="s">
        <v>119</v>
      </c>
      <c r="C137" s="51">
        <f>IFERROR(VLOOKUP(A137,Sheet2!A:D,4,0),0)</f>
        <v>0</v>
      </c>
      <c r="D137" s="51"/>
      <c r="E137" s="39">
        <f t="shared" si="1"/>
        <v>0</v>
      </c>
    </row>
    <row r="138" ht="20.25" hidden="1" customHeight="1" spans="1:5">
      <c r="A138" s="49">
        <v>2012304</v>
      </c>
      <c r="B138" s="50" t="s">
        <v>196</v>
      </c>
      <c r="C138" s="51">
        <f>IFERROR(VLOOKUP(A138,Sheet2!A:D,4,0),0)</f>
        <v>0</v>
      </c>
      <c r="D138" s="51"/>
      <c r="E138" s="39">
        <f t="shared" si="1"/>
        <v>0</v>
      </c>
    </row>
    <row r="139" ht="20.25" hidden="1" customHeight="1" spans="1:5">
      <c r="A139" s="49">
        <v>2012350</v>
      </c>
      <c r="B139" s="50" t="s">
        <v>126</v>
      </c>
      <c r="C139" s="51">
        <f>IFERROR(VLOOKUP(A139,Sheet2!A:D,4,0),0)</f>
        <v>0</v>
      </c>
      <c r="D139" s="51"/>
      <c r="E139" s="39">
        <f t="shared" si="1"/>
        <v>0</v>
      </c>
    </row>
    <row r="140" ht="20.25" hidden="1" customHeight="1" spans="1:5">
      <c r="A140" s="49">
        <v>2012399</v>
      </c>
      <c r="B140" s="50" t="s">
        <v>197</v>
      </c>
      <c r="C140" s="51">
        <f>IFERROR(VLOOKUP(A140,Sheet2!A:D,4,0),0)</f>
        <v>0</v>
      </c>
      <c r="D140" s="51"/>
      <c r="E140" s="39">
        <f t="shared" si="1"/>
        <v>0</v>
      </c>
    </row>
    <row r="141" ht="20.25" hidden="1" customHeight="1" spans="1:5">
      <c r="A141" s="47">
        <v>20125</v>
      </c>
      <c r="B141" s="48" t="s">
        <v>198</v>
      </c>
      <c r="C141" s="46">
        <f>SUM(C142:C148)</f>
        <v>0</v>
      </c>
      <c r="D141" s="46"/>
      <c r="E141" s="39">
        <f t="shared" si="1"/>
        <v>0</v>
      </c>
    </row>
    <row r="142" ht="20.25" hidden="1" customHeight="1" spans="1:5">
      <c r="A142" s="49">
        <v>2012501</v>
      </c>
      <c r="B142" s="50" t="s">
        <v>117</v>
      </c>
      <c r="C142" s="51">
        <f>IFERROR(VLOOKUP(A142,Sheet2!A:D,4,0),0)</f>
        <v>0</v>
      </c>
      <c r="D142" s="51"/>
      <c r="E142" s="39">
        <f t="shared" si="1"/>
        <v>0</v>
      </c>
    </row>
    <row r="143" ht="20.25" hidden="1" customHeight="1" spans="1:5">
      <c r="A143" s="49">
        <v>2012502</v>
      </c>
      <c r="B143" s="50" t="s">
        <v>118</v>
      </c>
      <c r="C143" s="51">
        <f>IFERROR(VLOOKUP(A143,Sheet2!A:D,4,0),0)</f>
        <v>0</v>
      </c>
      <c r="D143" s="51"/>
      <c r="E143" s="39">
        <f t="shared" si="1"/>
        <v>0</v>
      </c>
    </row>
    <row r="144" ht="20.25" hidden="1" customHeight="1" spans="1:5">
      <c r="A144" s="49">
        <v>2012503</v>
      </c>
      <c r="B144" s="50" t="s">
        <v>119</v>
      </c>
      <c r="C144" s="51">
        <f>IFERROR(VLOOKUP(A144,Sheet2!A:D,4,0),0)</f>
        <v>0</v>
      </c>
      <c r="D144" s="51"/>
      <c r="E144" s="39">
        <f t="shared" si="1"/>
        <v>0</v>
      </c>
    </row>
    <row r="145" ht="20.25" hidden="1" customHeight="1" spans="1:5">
      <c r="A145" s="49">
        <v>2012504</v>
      </c>
      <c r="B145" s="50" t="s">
        <v>199</v>
      </c>
      <c r="C145" s="51">
        <f>IFERROR(VLOOKUP(A145,Sheet2!A:D,4,0),0)</f>
        <v>0</v>
      </c>
      <c r="D145" s="51"/>
      <c r="E145" s="39">
        <f t="shared" si="1"/>
        <v>0</v>
      </c>
    </row>
    <row r="146" ht="20.25" hidden="1" customHeight="1" spans="1:5">
      <c r="A146" s="49">
        <v>2012505</v>
      </c>
      <c r="B146" s="50" t="s">
        <v>200</v>
      </c>
      <c r="C146" s="51">
        <f>IFERROR(VLOOKUP(A146,Sheet2!A:D,4,0),0)</f>
        <v>0</v>
      </c>
      <c r="D146" s="51"/>
      <c r="E146" s="39">
        <f t="shared" si="1"/>
        <v>0</v>
      </c>
    </row>
    <row r="147" ht="20.25" hidden="1" customHeight="1" spans="1:5">
      <c r="A147" s="49">
        <v>2012550</v>
      </c>
      <c r="B147" s="50" t="s">
        <v>126</v>
      </c>
      <c r="C147" s="51">
        <f>IFERROR(VLOOKUP(A147,Sheet2!A:D,4,0),0)</f>
        <v>0</v>
      </c>
      <c r="D147" s="51"/>
      <c r="E147" s="39">
        <f t="shared" si="1"/>
        <v>0</v>
      </c>
    </row>
    <row r="148" ht="20.25" hidden="1" customHeight="1" spans="1:5">
      <c r="A148" s="49">
        <v>2012599</v>
      </c>
      <c r="B148" s="50" t="s">
        <v>201</v>
      </c>
      <c r="C148" s="51">
        <f>IFERROR(VLOOKUP(A148,Sheet2!A:D,4,0),0)</f>
        <v>0</v>
      </c>
      <c r="D148" s="51"/>
      <c r="E148" s="39">
        <f t="shared" ref="E148:E211" si="2">D148/10000</f>
        <v>0</v>
      </c>
    </row>
    <row r="149" ht="20.25" hidden="1" customHeight="1" spans="1:5">
      <c r="A149" s="47">
        <v>20126</v>
      </c>
      <c r="B149" s="48" t="s">
        <v>202</v>
      </c>
      <c r="C149" s="46">
        <f>SUM(C150:C154)</f>
        <v>0</v>
      </c>
      <c r="D149" s="46"/>
      <c r="E149" s="39">
        <f t="shared" si="2"/>
        <v>0</v>
      </c>
    </row>
    <row r="150" ht="20.25" hidden="1" customHeight="1" spans="1:5">
      <c r="A150" s="49">
        <v>2012601</v>
      </c>
      <c r="B150" s="50" t="s">
        <v>117</v>
      </c>
      <c r="C150" s="51">
        <f>IFERROR(VLOOKUP(A150,Sheet2!A:D,4,0),0)</f>
        <v>0</v>
      </c>
      <c r="D150" s="51"/>
      <c r="E150" s="39">
        <f t="shared" si="2"/>
        <v>0</v>
      </c>
    </row>
    <row r="151" ht="20.25" hidden="1" customHeight="1" spans="1:5">
      <c r="A151" s="49">
        <v>2012602</v>
      </c>
      <c r="B151" s="50" t="s">
        <v>118</v>
      </c>
      <c r="C151" s="51">
        <f>IFERROR(VLOOKUP(A151,Sheet2!A:D,4,0),0)</f>
        <v>0</v>
      </c>
      <c r="D151" s="51"/>
      <c r="E151" s="39">
        <f t="shared" si="2"/>
        <v>0</v>
      </c>
    </row>
    <row r="152" ht="20.25" hidden="1" customHeight="1" spans="1:5">
      <c r="A152" s="49">
        <v>2012603</v>
      </c>
      <c r="B152" s="50" t="s">
        <v>119</v>
      </c>
      <c r="C152" s="51">
        <f>IFERROR(VLOOKUP(A152,Sheet2!A:D,4,0),0)</f>
        <v>0</v>
      </c>
      <c r="D152" s="51"/>
      <c r="E152" s="39">
        <f t="shared" si="2"/>
        <v>0</v>
      </c>
    </row>
    <row r="153" ht="20.25" hidden="1" customHeight="1" spans="1:5">
      <c r="A153" s="49">
        <v>2012604</v>
      </c>
      <c r="B153" s="50" t="s">
        <v>203</v>
      </c>
      <c r="C153" s="51">
        <f>IFERROR(VLOOKUP(A153,Sheet2!A:D,4,0),0)</f>
        <v>0</v>
      </c>
      <c r="D153" s="51"/>
      <c r="E153" s="39">
        <f t="shared" si="2"/>
        <v>0</v>
      </c>
    </row>
    <row r="154" ht="20.25" hidden="1" customHeight="1" spans="1:5">
      <c r="A154" s="49">
        <v>2012699</v>
      </c>
      <c r="B154" s="50" t="s">
        <v>204</v>
      </c>
      <c r="C154" s="51">
        <f>IFERROR(VLOOKUP(A154,Sheet2!A:D,4,0),0)</f>
        <v>0</v>
      </c>
      <c r="D154" s="51"/>
      <c r="E154" s="39">
        <f t="shared" si="2"/>
        <v>0</v>
      </c>
    </row>
    <row r="155" ht="20.25" hidden="1" customHeight="1" spans="1:5">
      <c r="A155" s="47">
        <v>20128</v>
      </c>
      <c r="B155" s="48" t="s">
        <v>205</v>
      </c>
      <c r="C155" s="46">
        <f>SUM(C156:C161)</f>
        <v>0</v>
      </c>
      <c r="D155" s="46"/>
      <c r="E155" s="39">
        <f t="shared" si="2"/>
        <v>0</v>
      </c>
    </row>
    <row r="156" ht="20.25" hidden="1" customHeight="1" spans="1:5">
      <c r="A156" s="49">
        <v>2012801</v>
      </c>
      <c r="B156" s="50" t="s">
        <v>117</v>
      </c>
      <c r="C156" s="51">
        <f>IFERROR(VLOOKUP(A156,Sheet2!A:D,4,0),0)</f>
        <v>0</v>
      </c>
      <c r="D156" s="51"/>
      <c r="E156" s="39">
        <f t="shared" si="2"/>
        <v>0</v>
      </c>
    </row>
    <row r="157" ht="20.25" hidden="1" customHeight="1" spans="1:5">
      <c r="A157" s="49">
        <v>2012802</v>
      </c>
      <c r="B157" s="50" t="s">
        <v>118</v>
      </c>
      <c r="C157" s="51">
        <f>IFERROR(VLOOKUP(A157,Sheet2!A:D,4,0),0)</f>
        <v>0</v>
      </c>
      <c r="D157" s="51"/>
      <c r="E157" s="39">
        <f t="shared" si="2"/>
        <v>0</v>
      </c>
    </row>
    <row r="158" ht="20.25" hidden="1" customHeight="1" spans="1:5">
      <c r="A158" s="49">
        <v>2012803</v>
      </c>
      <c r="B158" s="50" t="s">
        <v>119</v>
      </c>
      <c r="C158" s="51">
        <f>IFERROR(VLOOKUP(A158,Sheet2!A:D,4,0),0)</f>
        <v>0</v>
      </c>
      <c r="D158" s="51"/>
      <c r="E158" s="39">
        <f t="shared" si="2"/>
        <v>0</v>
      </c>
    </row>
    <row r="159" ht="20.25" hidden="1" customHeight="1" spans="1:5">
      <c r="A159" s="49">
        <v>2012804</v>
      </c>
      <c r="B159" s="50" t="s">
        <v>131</v>
      </c>
      <c r="C159" s="51">
        <f>IFERROR(VLOOKUP(A159,Sheet2!A:D,4,0),0)</f>
        <v>0</v>
      </c>
      <c r="D159" s="51"/>
      <c r="E159" s="39">
        <f t="shared" si="2"/>
        <v>0</v>
      </c>
    </row>
    <row r="160" ht="20.25" hidden="1" customHeight="1" spans="1:5">
      <c r="A160" s="49">
        <v>2012850</v>
      </c>
      <c r="B160" s="50" t="s">
        <v>126</v>
      </c>
      <c r="C160" s="51">
        <f>IFERROR(VLOOKUP(A160,Sheet2!A:D,4,0),0)</f>
        <v>0</v>
      </c>
      <c r="D160" s="51"/>
      <c r="E160" s="39">
        <f t="shared" si="2"/>
        <v>0</v>
      </c>
    </row>
    <row r="161" ht="20.25" hidden="1" customHeight="1" spans="1:5">
      <c r="A161" s="49">
        <v>2012899</v>
      </c>
      <c r="B161" s="50" t="s">
        <v>206</v>
      </c>
      <c r="C161" s="51">
        <f>IFERROR(VLOOKUP(A161,Sheet2!A:D,4,0),0)</f>
        <v>0</v>
      </c>
      <c r="D161" s="51"/>
      <c r="E161" s="39">
        <f t="shared" si="2"/>
        <v>0</v>
      </c>
    </row>
    <row r="162" ht="20.25" customHeight="1" spans="1:5">
      <c r="A162" s="47">
        <v>20129</v>
      </c>
      <c r="B162" s="48" t="s">
        <v>207</v>
      </c>
      <c r="C162" s="46">
        <f>SUM(C163:C168)</f>
        <v>60</v>
      </c>
      <c r="D162" s="46">
        <f>SUM(D163:D168)</f>
        <v>600000</v>
      </c>
      <c r="E162" s="39">
        <f t="shared" si="2"/>
        <v>60</v>
      </c>
    </row>
    <row r="163" ht="20.25" hidden="1" customHeight="1" spans="1:5">
      <c r="A163" s="49">
        <v>2012901</v>
      </c>
      <c r="B163" s="50" t="s">
        <v>117</v>
      </c>
      <c r="C163" s="51">
        <f>IFERROR(VLOOKUP(A163,Sheet2!A:D,4,0),0)</f>
        <v>0</v>
      </c>
      <c r="D163" s="51"/>
      <c r="E163" s="39">
        <f t="shared" si="2"/>
        <v>0</v>
      </c>
    </row>
    <row r="164" ht="20.25" hidden="1" customHeight="1" spans="1:5">
      <c r="A164" s="49">
        <v>2012902</v>
      </c>
      <c r="B164" s="50" t="s">
        <v>118</v>
      </c>
      <c r="C164" s="51">
        <f>IFERROR(VLOOKUP(A164,Sheet2!A:D,4,0),0)</f>
        <v>0</v>
      </c>
      <c r="D164" s="51"/>
      <c r="E164" s="39">
        <f t="shared" si="2"/>
        <v>0</v>
      </c>
    </row>
    <row r="165" ht="20.25" hidden="1" customHeight="1" spans="1:5">
      <c r="A165" s="49">
        <v>2012903</v>
      </c>
      <c r="B165" s="50" t="s">
        <v>119</v>
      </c>
      <c r="C165" s="51">
        <f>IFERROR(VLOOKUP(A165,Sheet2!A:D,4,0),0)</f>
        <v>0</v>
      </c>
      <c r="D165" s="51"/>
      <c r="E165" s="39">
        <f t="shared" si="2"/>
        <v>0</v>
      </c>
    </row>
    <row r="166" ht="20.25" hidden="1" customHeight="1" spans="1:5">
      <c r="A166" s="49">
        <v>2012906</v>
      </c>
      <c r="B166" s="50" t="s">
        <v>208</v>
      </c>
      <c r="C166" s="51">
        <f>IFERROR(VLOOKUP(A166,Sheet2!A:D,4,0),0)</f>
        <v>0</v>
      </c>
      <c r="D166" s="51"/>
      <c r="E166" s="39">
        <f t="shared" si="2"/>
        <v>0</v>
      </c>
    </row>
    <row r="167" ht="20.25" hidden="1" customHeight="1" spans="1:5">
      <c r="A167" s="49">
        <v>2012950</v>
      </c>
      <c r="B167" s="50" t="s">
        <v>126</v>
      </c>
      <c r="C167" s="51">
        <f>IFERROR(VLOOKUP(A167,Sheet2!A:D,4,0),0)</f>
        <v>0</v>
      </c>
      <c r="D167" s="51"/>
      <c r="E167" s="39">
        <f t="shared" si="2"/>
        <v>0</v>
      </c>
    </row>
    <row r="168" ht="20.25" customHeight="1" spans="1:5">
      <c r="A168" s="49">
        <v>2012999</v>
      </c>
      <c r="B168" s="50" t="s">
        <v>209</v>
      </c>
      <c r="C168" s="52">
        <v>60</v>
      </c>
      <c r="D168" s="52">
        <v>600000</v>
      </c>
      <c r="E168" s="39">
        <f t="shared" si="2"/>
        <v>60</v>
      </c>
    </row>
    <row r="169" ht="20.25" hidden="1" customHeight="1" spans="1:5">
      <c r="A169" s="47">
        <v>20131</v>
      </c>
      <c r="B169" s="48" t="s">
        <v>210</v>
      </c>
      <c r="C169" s="46">
        <f>SUM(C170:C175)</f>
        <v>0</v>
      </c>
      <c r="D169" s="46"/>
      <c r="E169" s="39">
        <f t="shared" si="2"/>
        <v>0</v>
      </c>
    </row>
    <row r="170" ht="20.25" hidden="1" customHeight="1" spans="1:5">
      <c r="A170" s="49">
        <v>2013101</v>
      </c>
      <c r="B170" s="50" t="s">
        <v>117</v>
      </c>
      <c r="C170" s="51">
        <f>IFERROR(VLOOKUP(A170,Sheet2!A:D,4,0),0)</f>
        <v>0</v>
      </c>
      <c r="D170" s="51"/>
      <c r="E170" s="39">
        <f t="shared" si="2"/>
        <v>0</v>
      </c>
    </row>
    <row r="171" ht="20.25" hidden="1" customHeight="1" spans="1:5">
      <c r="A171" s="49">
        <v>2013102</v>
      </c>
      <c r="B171" s="50" t="s">
        <v>118</v>
      </c>
      <c r="C171" s="51">
        <f>IFERROR(VLOOKUP(A171,Sheet2!A:D,4,0),0)</f>
        <v>0</v>
      </c>
      <c r="D171" s="51"/>
      <c r="E171" s="39">
        <f t="shared" si="2"/>
        <v>0</v>
      </c>
    </row>
    <row r="172" ht="20.25" hidden="1" customHeight="1" spans="1:5">
      <c r="A172" s="49">
        <v>2013103</v>
      </c>
      <c r="B172" s="50" t="s">
        <v>119</v>
      </c>
      <c r="C172" s="51">
        <f>IFERROR(VLOOKUP(A172,Sheet2!A:D,4,0),0)</f>
        <v>0</v>
      </c>
      <c r="D172" s="51"/>
      <c r="E172" s="39">
        <f t="shared" si="2"/>
        <v>0</v>
      </c>
    </row>
    <row r="173" ht="20.25" hidden="1" customHeight="1" spans="1:5">
      <c r="A173" s="49">
        <v>2013105</v>
      </c>
      <c r="B173" s="50" t="s">
        <v>211</v>
      </c>
      <c r="C173" s="51">
        <f>IFERROR(VLOOKUP(A173,Sheet2!A:D,4,0),0)</f>
        <v>0</v>
      </c>
      <c r="D173" s="51"/>
      <c r="E173" s="39">
        <f t="shared" si="2"/>
        <v>0</v>
      </c>
    </row>
    <row r="174" ht="20.25" hidden="1" customHeight="1" spans="1:5">
      <c r="A174" s="49">
        <v>2013150</v>
      </c>
      <c r="B174" s="50" t="s">
        <v>126</v>
      </c>
      <c r="C174" s="51">
        <f>IFERROR(VLOOKUP(A174,Sheet2!A:D,4,0),0)</f>
        <v>0</v>
      </c>
      <c r="D174" s="51"/>
      <c r="E174" s="39">
        <f t="shared" si="2"/>
        <v>0</v>
      </c>
    </row>
    <row r="175" ht="33" hidden="1" customHeight="1" spans="1:5">
      <c r="A175" s="49">
        <v>2013199</v>
      </c>
      <c r="B175" s="50" t="s">
        <v>212</v>
      </c>
      <c r="C175" s="51">
        <f>IFERROR(VLOOKUP(A175,Sheet2!A:D,4,0),0)</f>
        <v>0</v>
      </c>
      <c r="D175" s="51"/>
      <c r="E175" s="39">
        <f t="shared" si="2"/>
        <v>0</v>
      </c>
    </row>
    <row r="176" ht="20.25" customHeight="1" spans="1:5">
      <c r="A176" s="47">
        <v>20132</v>
      </c>
      <c r="B176" s="48" t="s">
        <v>213</v>
      </c>
      <c r="C176" s="46">
        <f>SUM(C177:C182)</f>
        <v>26</v>
      </c>
      <c r="D176" s="46">
        <f>SUM(D177:D182)</f>
        <v>257600</v>
      </c>
      <c r="E176" s="39">
        <f t="shared" si="2"/>
        <v>25.76</v>
      </c>
    </row>
    <row r="177" ht="20.25" hidden="1" customHeight="1" spans="1:5">
      <c r="A177" s="49">
        <v>2013201</v>
      </c>
      <c r="B177" s="50" t="s">
        <v>117</v>
      </c>
      <c r="C177" s="51">
        <f>IFERROR(VLOOKUP(A177,Sheet2!A:D,4,0),0)</f>
        <v>0</v>
      </c>
      <c r="D177" s="51"/>
      <c r="E177" s="39">
        <f t="shared" si="2"/>
        <v>0</v>
      </c>
    </row>
    <row r="178" ht="20.25" hidden="1" customHeight="1" spans="1:5">
      <c r="A178" s="49">
        <v>2013202</v>
      </c>
      <c r="B178" s="50" t="s">
        <v>118</v>
      </c>
      <c r="C178" s="51">
        <f>IFERROR(VLOOKUP(A178,Sheet2!A:D,4,0),0)</f>
        <v>0</v>
      </c>
      <c r="D178" s="51"/>
      <c r="E178" s="39">
        <f t="shared" si="2"/>
        <v>0</v>
      </c>
    </row>
    <row r="179" ht="20.25" hidden="1" customHeight="1" spans="1:5">
      <c r="A179" s="49">
        <v>2013203</v>
      </c>
      <c r="B179" s="50" t="s">
        <v>119</v>
      </c>
      <c r="C179" s="51">
        <f>IFERROR(VLOOKUP(A179,Sheet2!A:D,4,0),0)</f>
        <v>0</v>
      </c>
      <c r="D179" s="51"/>
      <c r="E179" s="39">
        <f t="shared" si="2"/>
        <v>0</v>
      </c>
    </row>
    <row r="180" ht="20.25" hidden="1" customHeight="1" spans="1:5">
      <c r="A180" s="49">
        <v>2013204</v>
      </c>
      <c r="B180" s="50" t="s">
        <v>214</v>
      </c>
      <c r="C180" s="51">
        <f>IFERROR(VLOOKUP(A180,Sheet2!A:D,4,0),0)</f>
        <v>0</v>
      </c>
      <c r="D180" s="51"/>
      <c r="E180" s="39">
        <f t="shared" si="2"/>
        <v>0</v>
      </c>
    </row>
    <row r="181" ht="20.25" hidden="1" customHeight="1" spans="1:5">
      <c r="A181" s="49">
        <v>2013250</v>
      </c>
      <c r="B181" s="50" t="s">
        <v>126</v>
      </c>
      <c r="C181" s="51">
        <f>IFERROR(VLOOKUP(A181,Sheet2!A:D,4,0),0)</f>
        <v>0</v>
      </c>
      <c r="D181" s="51"/>
      <c r="E181" s="39">
        <f t="shared" si="2"/>
        <v>0</v>
      </c>
    </row>
    <row r="182" ht="20.25" customHeight="1" spans="1:5">
      <c r="A182" s="49">
        <v>2013299</v>
      </c>
      <c r="B182" s="50" t="s">
        <v>215</v>
      </c>
      <c r="C182" s="52">
        <v>26</v>
      </c>
      <c r="D182" s="52">
        <v>257600</v>
      </c>
      <c r="E182" s="39">
        <f t="shared" si="2"/>
        <v>25.76</v>
      </c>
    </row>
    <row r="183" ht="20.25" hidden="1" customHeight="1" spans="1:5">
      <c r="A183" s="47">
        <v>20133</v>
      </c>
      <c r="B183" s="48" t="s">
        <v>216</v>
      </c>
      <c r="C183" s="46">
        <f>SUM(C184:C189)</f>
        <v>0</v>
      </c>
      <c r="D183" s="46"/>
      <c r="E183" s="39">
        <f t="shared" si="2"/>
        <v>0</v>
      </c>
    </row>
    <row r="184" ht="20.25" hidden="1" customHeight="1" spans="1:5">
      <c r="A184" s="49">
        <v>2013301</v>
      </c>
      <c r="B184" s="50" t="s">
        <v>117</v>
      </c>
      <c r="C184" s="51">
        <f>IFERROR(VLOOKUP(A184,Sheet2!A:D,4,0),0)</f>
        <v>0</v>
      </c>
      <c r="D184" s="51"/>
      <c r="E184" s="39">
        <f t="shared" si="2"/>
        <v>0</v>
      </c>
    </row>
    <row r="185" ht="20.25" hidden="1" customHeight="1" spans="1:5">
      <c r="A185" s="49">
        <v>2013302</v>
      </c>
      <c r="B185" s="50" t="s">
        <v>118</v>
      </c>
      <c r="C185" s="51">
        <f>IFERROR(VLOOKUP(A185,Sheet2!A:D,4,0),0)</f>
        <v>0</v>
      </c>
      <c r="D185" s="51"/>
      <c r="E185" s="39">
        <f t="shared" si="2"/>
        <v>0</v>
      </c>
    </row>
    <row r="186" ht="20.25" hidden="1" customHeight="1" spans="1:5">
      <c r="A186" s="49">
        <v>2013303</v>
      </c>
      <c r="B186" s="50" t="s">
        <v>119</v>
      </c>
      <c r="C186" s="51">
        <f>IFERROR(VLOOKUP(A186,Sheet2!A:D,4,0),0)</f>
        <v>0</v>
      </c>
      <c r="D186" s="51"/>
      <c r="E186" s="39">
        <f t="shared" si="2"/>
        <v>0</v>
      </c>
    </row>
    <row r="187" ht="20.25" hidden="1" customHeight="1" spans="1:5">
      <c r="A187" s="49">
        <v>2013304</v>
      </c>
      <c r="B187" s="50" t="s">
        <v>217</v>
      </c>
      <c r="C187" s="51">
        <f>IFERROR(VLOOKUP(A187,Sheet2!A:D,4,0),0)</f>
        <v>0</v>
      </c>
      <c r="D187" s="51"/>
      <c r="E187" s="39">
        <f t="shared" si="2"/>
        <v>0</v>
      </c>
    </row>
    <row r="188" ht="20.25" hidden="1" customHeight="1" spans="1:5">
      <c r="A188" s="49">
        <v>2013350</v>
      </c>
      <c r="B188" s="50" t="s">
        <v>126</v>
      </c>
      <c r="C188" s="51">
        <f>IFERROR(VLOOKUP(A188,Sheet2!A:D,4,0),0)</f>
        <v>0</v>
      </c>
      <c r="D188" s="51"/>
      <c r="E188" s="39">
        <f t="shared" si="2"/>
        <v>0</v>
      </c>
    </row>
    <row r="189" ht="20.25" hidden="1" customHeight="1" spans="1:5">
      <c r="A189" s="49">
        <v>2013399</v>
      </c>
      <c r="B189" s="50" t="s">
        <v>218</v>
      </c>
      <c r="C189" s="51">
        <f>IFERROR(VLOOKUP(A189,Sheet2!A:D,4,0),0)</f>
        <v>0</v>
      </c>
      <c r="D189" s="51"/>
      <c r="E189" s="39">
        <f t="shared" si="2"/>
        <v>0</v>
      </c>
    </row>
    <row r="190" ht="20.25" hidden="1" customHeight="1" spans="1:5">
      <c r="A190" s="47">
        <v>20134</v>
      </c>
      <c r="B190" s="48" t="s">
        <v>219</v>
      </c>
      <c r="C190" s="46">
        <f>SUM(C191:C197)</f>
        <v>0</v>
      </c>
      <c r="D190" s="46"/>
      <c r="E190" s="39">
        <f t="shared" si="2"/>
        <v>0</v>
      </c>
    </row>
    <row r="191" ht="20.25" hidden="1" customHeight="1" spans="1:5">
      <c r="A191" s="49">
        <v>2013401</v>
      </c>
      <c r="B191" s="50" t="s">
        <v>117</v>
      </c>
      <c r="C191" s="51">
        <f>IFERROR(VLOOKUP(A191,Sheet2!A:D,4,0),0)</f>
        <v>0</v>
      </c>
      <c r="D191" s="51"/>
      <c r="E191" s="39">
        <f t="shared" si="2"/>
        <v>0</v>
      </c>
    </row>
    <row r="192" ht="20.25" hidden="1" customHeight="1" spans="1:5">
      <c r="A192" s="49">
        <v>2013402</v>
      </c>
      <c r="B192" s="50" t="s">
        <v>118</v>
      </c>
      <c r="C192" s="51">
        <f>IFERROR(VLOOKUP(A192,Sheet2!A:D,4,0),0)</f>
        <v>0</v>
      </c>
      <c r="D192" s="51"/>
      <c r="E192" s="39">
        <f t="shared" si="2"/>
        <v>0</v>
      </c>
    </row>
    <row r="193" ht="20.25" hidden="1" customHeight="1" spans="1:5">
      <c r="A193" s="49">
        <v>2013403</v>
      </c>
      <c r="B193" s="50" t="s">
        <v>119</v>
      </c>
      <c r="C193" s="51">
        <f>IFERROR(VLOOKUP(A193,Sheet2!A:D,4,0),0)</f>
        <v>0</v>
      </c>
      <c r="D193" s="51"/>
      <c r="E193" s="39">
        <f t="shared" si="2"/>
        <v>0</v>
      </c>
    </row>
    <row r="194" ht="20.25" hidden="1" customHeight="1" spans="1:5">
      <c r="A194" s="49">
        <v>2013404</v>
      </c>
      <c r="B194" s="50" t="s">
        <v>220</v>
      </c>
      <c r="C194" s="51">
        <f>IFERROR(VLOOKUP(A194,Sheet2!A:D,4,0),0)</f>
        <v>0</v>
      </c>
      <c r="D194" s="51"/>
      <c r="E194" s="39">
        <f t="shared" si="2"/>
        <v>0</v>
      </c>
    </row>
    <row r="195" ht="20.25" hidden="1" customHeight="1" spans="1:5">
      <c r="A195" s="49">
        <v>2013405</v>
      </c>
      <c r="B195" s="50" t="s">
        <v>221</v>
      </c>
      <c r="C195" s="51">
        <f>IFERROR(VLOOKUP(A195,Sheet2!A:D,4,0),0)</f>
        <v>0</v>
      </c>
      <c r="D195" s="51"/>
      <c r="E195" s="39">
        <f t="shared" si="2"/>
        <v>0</v>
      </c>
    </row>
    <row r="196" ht="20.25" hidden="1" customHeight="1" spans="1:5">
      <c r="A196" s="49">
        <v>2013450</v>
      </c>
      <c r="B196" s="50" t="s">
        <v>126</v>
      </c>
      <c r="C196" s="51">
        <f>IFERROR(VLOOKUP(A196,Sheet2!A:D,4,0),0)</f>
        <v>0</v>
      </c>
      <c r="D196" s="51"/>
      <c r="E196" s="39">
        <f t="shared" si="2"/>
        <v>0</v>
      </c>
    </row>
    <row r="197" ht="20.25" hidden="1" customHeight="1" spans="1:5">
      <c r="A197" s="49">
        <v>2013499</v>
      </c>
      <c r="B197" s="50" t="s">
        <v>222</v>
      </c>
      <c r="C197" s="51">
        <f>IFERROR(VLOOKUP(A197,Sheet2!A:D,4,0),0)</f>
        <v>0</v>
      </c>
      <c r="D197" s="51"/>
      <c r="E197" s="39">
        <f t="shared" si="2"/>
        <v>0</v>
      </c>
    </row>
    <row r="198" ht="20.25" hidden="1" customHeight="1" spans="1:5">
      <c r="A198" s="47">
        <v>20135</v>
      </c>
      <c r="B198" s="48" t="s">
        <v>223</v>
      </c>
      <c r="C198" s="46">
        <f>SUM(C199:C203)</f>
        <v>0</v>
      </c>
      <c r="D198" s="46"/>
      <c r="E198" s="39">
        <f t="shared" si="2"/>
        <v>0</v>
      </c>
    </row>
    <row r="199" ht="20.25" hidden="1" customHeight="1" spans="1:5">
      <c r="A199" s="49">
        <v>2013501</v>
      </c>
      <c r="B199" s="50" t="s">
        <v>117</v>
      </c>
      <c r="C199" s="51">
        <f>IFERROR(VLOOKUP(A199,Sheet2!A:D,4,0),0)</f>
        <v>0</v>
      </c>
      <c r="D199" s="51"/>
      <c r="E199" s="39">
        <f t="shared" si="2"/>
        <v>0</v>
      </c>
    </row>
    <row r="200" ht="20.25" hidden="1" customHeight="1" spans="1:5">
      <c r="A200" s="49">
        <v>2013502</v>
      </c>
      <c r="B200" s="50" t="s">
        <v>118</v>
      </c>
      <c r="C200" s="51">
        <f>IFERROR(VLOOKUP(A200,Sheet2!A:D,4,0),0)</f>
        <v>0</v>
      </c>
      <c r="D200" s="51"/>
      <c r="E200" s="39">
        <f t="shared" si="2"/>
        <v>0</v>
      </c>
    </row>
    <row r="201" ht="20.25" hidden="1" customHeight="1" spans="1:5">
      <c r="A201" s="49">
        <v>2013503</v>
      </c>
      <c r="B201" s="50" t="s">
        <v>119</v>
      </c>
      <c r="C201" s="51">
        <f>IFERROR(VLOOKUP(A201,Sheet2!A:D,4,0),0)</f>
        <v>0</v>
      </c>
      <c r="D201" s="51"/>
      <c r="E201" s="39">
        <f t="shared" si="2"/>
        <v>0</v>
      </c>
    </row>
    <row r="202" ht="20.25" hidden="1" customHeight="1" spans="1:5">
      <c r="A202" s="49">
        <v>2013550</v>
      </c>
      <c r="B202" s="50" t="s">
        <v>126</v>
      </c>
      <c r="C202" s="51">
        <f>IFERROR(VLOOKUP(A202,Sheet2!A:D,4,0),0)</f>
        <v>0</v>
      </c>
      <c r="D202" s="51"/>
      <c r="E202" s="39">
        <f t="shared" si="2"/>
        <v>0</v>
      </c>
    </row>
    <row r="203" ht="20.25" hidden="1" customHeight="1" spans="1:5">
      <c r="A203" s="49">
        <v>2013599</v>
      </c>
      <c r="B203" s="50" t="s">
        <v>224</v>
      </c>
      <c r="C203" s="51">
        <f>IFERROR(VLOOKUP(A203,Sheet2!A:D,4,0),0)</f>
        <v>0</v>
      </c>
      <c r="D203" s="51"/>
      <c r="E203" s="39">
        <f t="shared" si="2"/>
        <v>0</v>
      </c>
    </row>
    <row r="204" ht="20.25" hidden="1" customHeight="1" spans="1:5">
      <c r="A204" s="47">
        <v>20136</v>
      </c>
      <c r="B204" s="48" t="s">
        <v>225</v>
      </c>
      <c r="C204" s="46">
        <f>SUM(C205:C209)</f>
        <v>0</v>
      </c>
      <c r="D204" s="46"/>
      <c r="E204" s="39">
        <f t="shared" si="2"/>
        <v>0</v>
      </c>
    </row>
    <row r="205" ht="20.25" hidden="1" customHeight="1" spans="1:5">
      <c r="A205" s="49">
        <v>2013601</v>
      </c>
      <c r="B205" s="50" t="s">
        <v>117</v>
      </c>
      <c r="C205" s="51">
        <f>IFERROR(VLOOKUP(A205,Sheet2!A:D,4,0),0)</f>
        <v>0</v>
      </c>
      <c r="D205" s="51"/>
      <c r="E205" s="39">
        <f t="shared" si="2"/>
        <v>0</v>
      </c>
    </row>
    <row r="206" ht="20.25" hidden="1" customHeight="1" spans="1:5">
      <c r="A206" s="49">
        <v>2013602</v>
      </c>
      <c r="B206" s="50" t="s">
        <v>118</v>
      </c>
      <c r="C206" s="51">
        <f>IFERROR(VLOOKUP(A206,Sheet2!A:D,4,0),0)</f>
        <v>0</v>
      </c>
      <c r="D206" s="51"/>
      <c r="E206" s="39">
        <f t="shared" si="2"/>
        <v>0</v>
      </c>
    </row>
    <row r="207" ht="20.25" hidden="1" customHeight="1" spans="1:5">
      <c r="A207" s="49">
        <v>2013603</v>
      </c>
      <c r="B207" s="50" t="s">
        <v>119</v>
      </c>
      <c r="C207" s="51">
        <f>IFERROR(VLOOKUP(A207,Sheet2!A:D,4,0),0)</f>
        <v>0</v>
      </c>
      <c r="D207" s="51"/>
      <c r="E207" s="39">
        <f t="shared" si="2"/>
        <v>0</v>
      </c>
    </row>
    <row r="208" ht="20.25" hidden="1" customHeight="1" spans="1:5">
      <c r="A208" s="49">
        <v>2013650</v>
      </c>
      <c r="B208" s="50" t="s">
        <v>126</v>
      </c>
      <c r="C208" s="51">
        <f>IFERROR(VLOOKUP(A208,Sheet2!A:D,4,0),0)</f>
        <v>0</v>
      </c>
      <c r="D208" s="51"/>
      <c r="E208" s="39">
        <f t="shared" si="2"/>
        <v>0</v>
      </c>
    </row>
    <row r="209" ht="20.25" hidden="1" customHeight="1" spans="1:5">
      <c r="A209" s="49">
        <v>2013699</v>
      </c>
      <c r="B209" s="50" t="s">
        <v>226</v>
      </c>
      <c r="C209" s="51">
        <f>IFERROR(VLOOKUP(A209,Sheet2!A:D,4,0),0)</f>
        <v>0</v>
      </c>
      <c r="D209" s="51"/>
      <c r="E209" s="39">
        <f t="shared" si="2"/>
        <v>0</v>
      </c>
    </row>
    <row r="210" ht="20.25" hidden="1" customHeight="1" spans="1:5">
      <c r="A210" s="47">
        <v>20137</v>
      </c>
      <c r="B210" s="48" t="s">
        <v>227</v>
      </c>
      <c r="C210" s="46">
        <f>SUM(C211:C216)</f>
        <v>0</v>
      </c>
      <c r="D210" s="46"/>
      <c r="E210" s="39">
        <f t="shared" si="2"/>
        <v>0</v>
      </c>
    </row>
    <row r="211" ht="20.25" hidden="1" customHeight="1" spans="1:5">
      <c r="A211" s="49">
        <v>2013701</v>
      </c>
      <c r="B211" s="50" t="s">
        <v>117</v>
      </c>
      <c r="C211" s="51">
        <f>IFERROR(VLOOKUP(A211,Sheet2!A:D,4,0),0)</f>
        <v>0</v>
      </c>
      <c r="D211" s="51"/>
      <c r="E211" s="39">
        <f t="shared" si="2"/>
        <v>0</v>
      </c>
    </row>
    <row r="212" ht="20.25" hidden="1" customHeight="1" spans="1:5">
      <c r="A212" s="49">
        <v>2013702</v>
      </c>
      <c r="B212" s="50" t="s">
        <v>118</v>
      </c>
      <c r="C212" s="51">
        <f>IFERROR(VLOOKUP(A212,Sheet2!A:D,4,0),0)</f>
        <v>0</v>
      </c>
      <c r="D212" s="51"/>
      <c r="E212" s="39">
        <f t="shared" ref="E212:E275" si="3">D212/10000</f>
        <v>0</v>
      </c>
    </row>
    <row r="213" ht="20.25" hidden="1" customHeight="1" spans="1:5">
      <c r="A213" s="49">
        <v>2013703</v>
      </c>
      <c r="B213" s="50" t="s">
        <v>119</v>
      </c>
      <c r="C213" s="51">
        <f>IFERROR(VLOOKUP(A213,Sheet2!A:D,4,0),0)</f>
        <v>0</v>
      </c>
      <c r="D213" s="51"/>
      <c r="E213" s="39">
        <f t="shared" si="3"/>
        <v>0</v>
      </c>
    </row>
    <row r="214" ht="20.25" hidden="1" customHeight="1" spans="1:5">
      <c r="A214" s="49">
        <v>2013704</v>
      </c>
      <c r="B214" s="50" t="s">
        <v>228</v>
      </c>
      <c r="C214" s="51">
        <f>IFERROR(VLOOKUP(A214,Sheet2!A:D,4,0),0)</f>
        <v>0</v>
      </c>
      <c r="D214" s="51"/>
      <c r="E214" s="39">
        <f t="shared" si="3"/>
        <v>0</v>
      </c>
    </row>
    <row r="215" ht="20.25" hidden="1" customHeight="1" spans="1:5">
      <c r="A215" s="49">
        <v>2013750</v>
      </c>
      <c r="B215" s="50" t="s">
        <v>126</v>
      </c>
      <c r="C215" s="51">
        <f>IFERROR(VLOOKUP(A215,Sheet2!A:D,4,0),0)</f>
        <v>0</v>
      </c>
      <c r="D215" s="51"/>
      <c r="E215" s="39">
        <f t="shared" si="3"/>
        <v>0</v>
      </c>
    </row>
    <row r="216" ht="20.25" hidden="1" customHeight="1" spans="1:5">
      <c r="A216" s="49">
        <v>2013799</v>
      </c>
      <c r="B216" s="50" t="s">
        <v>229</v>
      </c>
      <c r="C216" s="51">
        <f>IFERROR(VLOOKUP(A216,Sheet2!A:D,4,0),0)</f>
        <v>0</v>
      </c>
      <c r="D216" s="51"/>
      <c r="E216" s="39">
        <f t="shared" si="3"/>
        <v>0</v>
      </c>
    </row>
    <row r="217" ht="20.25" hidden="1" customHeight="1" spans="1:5">
      <c r="A217" s="47">
        <v>20138</v>
      </c>
      <c r="B217" s="48" t="s">
        <v>230</v>
      </c>
      <c r="C217" s="46">
        <f>SUM(C218:C231)</f>
        <v>0</v>
      </c>
      <c r="D217" s="46"/>
      <c r="E217" s="39">
        <f t="shared" si="3"/>
        <v>0</v>
      </c>
    </row>
    <row r="218" ht="20.25" hidden="1" customHeight="1" spans="1:5">
      <c r="A218" s="49">
        <v>2013801</v>
      </c>
      <c r="B218" s="50" t="s">
        <v>117</v>
      </c>
      <c r="C218" s="51">
        <f>IFERROR(VLOOKUP(A218,Sheet2!A:D,4,0),0)</f>
        <v>0</v>
      </c>
      <c r="D218" s="51"/>
      <c r="E218" s="39">
        <f t="shared" si="3"/>
        <v>0</v>
      </c>
    </row>
    <row r="219" ht="20.25" hidden="1" customHeight="1" spans="1:5">
      <c r="A219" s="49">
        <v>2013802</v>
      </c>
      <c r="B219" s="50" t="s">
        <v>118</v>
      </c>
      <c r="C219" s="51">
        <f>IFERROR(VLOOKUP(A219,Sheet2!A:D,4,0),0)</f>
        <v>0</v>
      </c>
      <c r="D219" s="51"/>
      <c r="E219" s="39">
        <f t="shared" si="3"/>
        <v>0</v>
      </c>
    </row>
    <row r="220" ht="20.25" hidden="1" customHeight="1" spans="1:5">
      <c r="A220" s="49">
        <v>2013803</v>
      </c>
      <c r="B220" s="50" t="s">
        <v>119</v>
      </c>
      <c r="C220" s="51">
        <f>IFERROR(VLOOKUP(A220,Sheet2!A:D,4,0),0)</f>
        <v>0</v>
      </c>
      <c r="D220" s="51"/>
      <c r="E220" s="39">
        <f t="shared" si="3"/>
        <v>0</v>
      </c>
    </row>
    <row r="221" ht="20.25" hidden="1" customHeight="1" spans="1:5">
      <c r="A221" s="49">
        <v>2013804</v>
      </c>
      <c r="B221" s="50" t="s">
        <v>231</v>
      </c>
      <c r="C221" s="51">
        <f>IFERROR(VLOOKUP(A221,Sheet2!A:D,4,0),0)</f>
        <v>0</v>
      </c>
      <c r="D221" s="51"/>
      <c r="E221" s="39">
        <f t="shared" si="3"/>
        <v>0</v>
      </c>
    </row>
    <row r="222" ht="20.25" hidden="1" customHeight="1" spans="1:5">
      <c r="A222" s="49">
        <v>2013805</v>
      </c>
      <c r="B222" s="50" t="s">
        <v>232</v>
      </c>
      <c r="C222" s="51">
        <f>IFERROR(VLOOKUP(A222,Sheet2!A:D,4,0),0)</f>
        <v>0</v>
      </c>
      <c r="D222" s="51"/>
      <c r="E222" s="39">
        <f t="shared" si="3"/>
        <v>0</v>
      </c>
    </row>
    <row r="223" ht="20.25" hidden="1" customHeight="1" spans="1:5">
      <c r="A223" s="49">
        <v>2013808</v>
      </c>
      <c r="B223" s="50" t="s">
        <v>157</v>
      </c>
      <c r="C223" s="51">
        <f>IFERROR(VLOOKUP(A223,Sheet2!A:D,4,0),0)</f>
        <v>0</v>
      </c>
      <c r="D223" s="51"/>
      <c r="E223" s="39">
        <f t="shared" si="3"/>
        <v>0</v>
      </c>
    </row>
    <row r="224" ht="20.25" hidden="1" customHeight="1" spans="1:5">
      <c r="A224" s="49">
        <v>2013810</v>
      </c>
      <c r="B224" s="50" t="s">
        <v>233</v>
      </c>
      <c r="C224" s="51">
        <f>IFERROR(VLOOKUP(A224,Sheet2!A:D,4,0),0)</f>
        <v>0</v>
      </c>
      <c r="D224" s="51"/>
      <c r="E224" s="39">
        <f t="shared" si="3"/>
        <v>0</v>
      </c>
    </row>
    <row r="225" ht="20.25" hidden="1" customHeight="1" spans="1:5">
      <c r="A225" s="49">
        <v>2013812</v>
      </c>
      <c r="B225" s="50" t="s">
        <v>234</v>
      </c>
      <c r="C225" s="51">
        <f>IFERROR(VLOOKUP(A225,Sheet2!A:D,4,0),0)</f>
        <v>0</v>
      </c>
      <c r="D225" s="51"/>
      <c r="E225" s="39">
        <f t="shared" si="3"/>
        <v>0</v>
      </c>
    </row>
    <row r="226" ht="20.25" hidden="1" customHeight="1" spans="1:5">
      <c r="A226" s="49">
        <v>2013813</v>
      </c>
      <c r="B226" s="50" t="s">
        <v>235</v>
      </c>
      <c r="C226" s="51">
        <f>IFERROR(VLOOKUP(A226,Sheet2!A:D,4,0),0)</f>
        <v>0</v>
      </c>
      <c r="D226" s="51"/>
      <c r="E226" s="39">
        <f t="shared" si="3"/>
        <v>0</v>
      </c>
    </row>
    <row r="227" ht="20.25" hidden="1" customHeight="1" spans="1:5">
      <c r="A227" s="49">
        <v>2013814</v>
      </c>
      <c r="B227" s="50" t="s">
        <v>236</v>
      </c>
      <c r="C227" s="51">
        <f>IFERROR(VLOOKUP(A227,Sheet2!A:D,4,0),0)</f>
        <v>0</v>
      </c>
      <c r="D227" s="51"/>
      <c r="E227" s="39">
        <f t="shared" si="3"/>
        <v>0</v>
      </c>
    </row>
    <row r="228" ht="20.25" hidden="1" customHeight="1" spans="1:5">
      <c r="A228" s="49">
        <v>2013815</v>
      </c>
      <c r="B228" s="50" t="s">
        <v>237</v>
      </c>
      <c r="C228" s="51">
        <f>IFERROR(VLOOKUP(A228,Sheet2!A:D,4,0),0)</f>
        <v>0</v>
      </c>
      <c r="D228" s="51"/>
      <c r="E228" s="39">
        <f t="shared" si="3"/>
        <v>0</v>
      </c>
    </row>
    <row r="229" ht="20.25" hidden="1" customHeight="1" spans="1:5">
      <c r="A229" s="49">
        <v>2013816</v>
      </c>
      <c r="B229" s="50" t="s">
        <v>238</v>
      </c>
      <c r="C229" s="51">
        <f>IFERROR(VLOOKUP(A229,Sheet2!A:D,4,0),0)</f>
        <v>0</v>
      </c>
      <c r="D229" s="51"/>
      <c r="E229" s="39">
        <f t="shared" si="3"/>
        <v>0</v>
      </c>
    </row>
    <row r="230" ht="20.25" hidden="1" customHeight="1" spans="1:5">
      <c r="A230" s="49">
        <v>2013850</v>
      </c>
      <c r="B230" s="50" t="s">
        <v>126</v>
      </c>
      <c r="C230" s="51">
        <f>IFERROR(VLOOKUP(A230,Sheet2!A:D,4,0),0)</f>
        <v>0</v>
      </c>
      <c r="D230" s="51"/>
      <c r="E230" s="39">
        <f t="shared" si="3"/>
        <v>0</v>
      </c>
    </row>
    <row r="231" ht="20.25" hidden="1" customHeight="1" spans="1:5">
      <c r="A231" s="49">
        <v>2013899</v>
      </c>
      <c r="B231" s="50" t="s">
        <v>239</v>
      </c>
      <c r="C231" s="51">
        <f>IFERROR(VLOOKUP(A231,Sheet2!A:D,4,0),0)</f>
        <v>0</v>
      </c>
      <c r="D231" s="51"/>
      <c r="E231" s="39">
        <f t="shared" si="3"/>
        <v>0</v>
      </c>
    </row>
    <row r="232" ht="20.25" hidden="1" customHeight="1" spans="1:5">
      <c r="A232" s="53">
        <v>20139</v>
      </c>
      <c r="B232" s="54" t="s">
        <v>240</v>
      </c>
      <c r="C232" s="51"/>
      <c r="D232" s="51"/>
      <c r="E232" s="39">
        <f t="shared" si="3"/>
        <v>0</v>
      </c>
    </row>
    <row r="233" ht="20.25" hidden="1" customHeight="1" spans="1:5">
      <c r="A233" s="55">
        <v>2013901</v>
      </c>
      <c r="B233" s="56" t="s">
        <v>117</v>
      </c>
      <c r="C233" s="51"/>
      <c r="D233" s="51"/>
      <c r="E233" s="39">
        <f t="shared" si="3"/>
        <v>0</v>
      </c>
    </row>
    <row r="234" ht="20.25" hidden="1" customHeight="1" spans="1:5">
      <c r="A234" s="55">
        <v>2013902</v>
      </c>
      <c r="B234" s="56" t="s">
        <v>118</v>
      </c>
      <c r="C234" s="51"/>
      <c r="D234" s="51"/>
      <c r="E234" s="39">
        <f t="shared" si="3"/>
        <v>0</v>
      </c>
    </row>
    <row r="235" ht="20.25" hidden="1" customHeight="1" spans="1:5">
      <c r="A235" s="55">
        <v>2013903</v>
      </c>
      <c r="B235" s="56" t="s">
        <v>119</v>
      </c>
      <c r="C235" s="51"/>
      <c r="D235" s="51"/>
      <c r="E235" s="39">
        <f t="shared" si="3"/>
        <v>0</v>
      </c>
    </row>
    <row r="236" ht="20.25" hidden="1" customHeight="1" spans="1:5">
      <c r="A236" s="55">
        <v>2013904</v>
      </c>
      <c r="B236" s="56" t="s">
        <v>211</v>
      </c>
      <c r="C236" s="51"/>
      <c r="D236" s="51"/>
      <c r="E236" s="39">
        <f t="shared" si="3"/>
        <v>0</v>
      </c>
    </row>
    <row r="237" ht="20.25" hidden="1" customHeight="1" spans="1:5">
      <c r="A237" s="55">
        <v>2013950</v>
      </c>
      <c r="B237" s="56" t="s">
        <v>126</v>
      </c>
      <c r="C237" s="51"/>
      <c r="D237" s="51"/>
      <c r="E237" s="39">
        <f t="shared" si="3"/>
        <v>0</v>
      </c>
    </row>
    <row r="238" ht="20.25" hidden="1" customHeight="1" spans="1:5">
      <c r="A238" s="55">
        <v>2013999</v>
      </c>
      <c r="B238" s="56" t="s">
        <v>241</v>
      </c>
      <c r="C238" s="51"/>
      <c r="D238" s="51"/>
      <c r="E238" s="39">
        <f t="shared" si="3"/>
        <v>0</v>
      </c>
    </row>
    <row r="239" ht="20.25" hidden="1" customHeight="1" spans="1:5">
      <c r="A239" s="57">
        <v>20140</v>
      </c>
      <c r="B239" s="58" t="s">
        <v>242</v>
      </c>
      <c r="C239" s="46">
        <f>SUM(C240:C245)</f>
        <v>0</v>
      </c>
      <c r="D239" s="46"/>
      <c r="E239" s="39">
        <f t="shared" si="3"/>
        <v>0</v>
      </c>
    </row>
    <row r="240" ht="20.25" hidden="1" customHeight="1" spans="1:5">
      <c r="A240" s="59">
        <v>2014001</v>
      </c>
      <c r="B240" s="60" t="s">
        <v>117</v>
      </c>
      <c r="C240" s="51">
        <f>IFERROR(VLOOKUP(A240,Sheet2!A:D,4,0),0)</f>
        <v>0</v>
      </c>
      <c r="D240" s="51"/>
      <c r="E240" s="39">
        <f t="shared" si="3"/>
        <v>0</v>
      </c>
    </row>
    <row r="241" ht="20.25" hidden="1" customHeight="1" spans="1:5">
      <c r="A241" s="59">
        <v>2014002</v>
      </c>
      <c r="B241" s="60" t="s">
        <v>118</v>
      </c>
      <c r="C241" s="51">
        <f>IFERROR(VLOOKUP(A241,Sheet2!A:D,4,0),0)</f>
        <v>0</v>
      </c>
      <c r="D241" s="51"/>
      <c r="E241" s="39">
        <f t="shared" si="3"/>
        <v>0</v>
      </c>
    </row>
    <row r="242" ht="20.25" hidden="1" customHeight="1" spans="1:5">
      <c r="A242" s="59">
        <v>2014003</v>
      </c>
      <c r="B242" s="60" t="s">
        <v>119</v>
      </c>
      <c r="C242" s="51">
        <f>IFERROR(VLOOKUP(A242,Sheet2!A:D,4,0),0)</f>
        <v>0</v>
      </c>
      <c r="D242" s="51"/>
      <c r="E242" s="39">
        <f t="shared" si="3"/>
        <v>0</v>
      </c>
    </row>
    <row r="243" ht="20.25" hidden="1" customHeight="1" spans="1:5">
      <c r="A243" s="59">
        <v>2014004</v>
      </c>
      <c r="B243" s="60" t="s">
        <v>243</v>
      </c>
      <c r="C243" s="51"/>
      <c r="D243" s="51"/>
      <c r="E243" s="39">
        <f t="shared" si="3"/>
        <v>0</v>
      </c>
    </row>
    <row r="244" ht="20.25" hidden="1" customHeight="1" spans="1:5">
      <c r="A244" s="59">
        <v>2014050</v>
      </c>
      <c r="B244" s="60" t="s">
        <v>126</v>
      </c>
      <c r="C244" s="51">
        <f>IFERROR(VLOOKUP(A244,Sheet2!A:D,4,0),0)</f>
        <v>0</v>
      </c>
      <c r="D244" s="51"/>
      <c r="E244" s="39">
        <f t="shared" si="3"/>
        <v>0</v>
      </c>
    </row>
    <row r="245" ht="20.25" hidden="1" customHeight="1" spans="1:5">
      <c r="A245" s="59">
        <v>2014099</v>
      </c>
      <c r="B245" s="60" t="s">
        <v>244</v>
      </c>
      <c r="C245" s="51">
        <f>IFERROR(VLOOKUP(A245,Sheet2!A:D,4,0),0)</f>
        <v>0</v>
      </c>
      <c r="D245" s="51"/>
      <c r="E245" s="39">
        <f t="shared" si="3"/>
        <v>0</v>
      </c>
    </row>
    <row r="246" ht="20.25" hidden="1" customHeight="1" spans="1:5">
      <c r="A246" s="57">
        <v>20141</v>
      </c>
      <c r="B246" s="58" t="s">
        <v>245</v>
      </c>
      <c r="C246" s="51"/>
      <c r="D246" s="51"/>
      <c r="E246" s="39">
        <f t="shared" si="3"/>
        <v>0</v>
      </c>
    </row>
    <row r="247" ht="20.25" hidden="1" customHeight="1" spans="1:5">
      <c r="A247" s="59">
        <v>2014101</v>
      </c>
      <c r="B247" s="60" t="s">
        <v>117</v>
      </c>
      <c r="C247" s="51"/>
      <c r="D247" s="51"/>
      <c r="E247" s="39">
        <f t="shared" si="3"/>
        <v>0</v>
      </c>
    </row>
    <row r="248" ht="20.25" hidden="1" customHeight="1" spans="1:5">
      <c r="A248" s="59">
        <v>2014102</v>
      </c>
      <c r="B248" s="60" t="s">
        <v>118</v>
      </c>
      <c r="C248" s="51"/>
      <c r="D248" s="51"/>
      <c r="E248" s="39">
        <f t="shared" si="3"/>
        <v>0</v>
      </c>
    </row>
    <row r="249" ht="20.25" hidden="1" customHeight="1" spans="1:5">
      <c r="A249" s="59">
        <v>2014103</v>
      </c>
      <c r="B249" s="60" t="s">
        <v>119</v>
      </c>
      <c r="C249" s="51"/>
      <c r="D249" s="51"/>
      <c r="E249" s="39">
        <f t="shared" si="3"/>
        <v>0</v>
      </c>
    </row>
    <row r="250" ht="20.25" hidden="1" customHeight="1" spans="1:5">
      <c r="A250" s="59">
        <v>2014150</v>
      </c>
      <c r="B250" s="60" t="s">
        <v>126</v>
      </c>
      <c r="C250" s="51"/>
      <c r="D250" s="51"/>
      <c r="E250" s="39">
        <f t="shared" si="3"/>
        <v>0</v>
      </c>
    </row>
    <row r="251" ht="20.25" hidden="1" customHeight="1" spans="1:5">
      <c r="A251" s="59">
        <v>2014199</v>
      </c>
      <c r="B251" s="60" t="s">
        <v>246</v>
      </c>
      <c r="C251" s="51"/>
      <c r="D251" s="51"/>
      <c r="E251" s="39">
        <f t="shared" si="3"/>
        <v>0</v>
      </c>
    </row>
    <row r="252" ht="20.25" hidden="1" customHeight="1" spans="1:5">
      <c r="A252" s="47">
        <v>20199</v>
      </c>
      <c r="B252" s="48" t="s">
        <v>247</v>
      </c>
      <c r="C252" s="46">
        <f>SUM(C253:C254)</f>
        <v>0</v>
      </c>
      <c r="D252" s="46"/>
      <c r="E252" s="39">
        <f t="shared" si="3"/>
        <v>0</v>
      </c>
    </row>
    <row r="253" ht="20.25" hidden="1" customHeight="1" spans="1:5">
      <c r="A253" s="49">
        <v>2019901</v>
      </c>
      <c r="B253" s="50" t="s">
        <v>248</v>
      </c>
      <c r="C253" s="51">
        <f>IFERROR(VLOOKUP(A253,Sheet2!A:D,4,0),0)</f>
        <v>0</v>
      </c>
      <c r="D253" s="51"/>
      <c r="E253" s="39">
        <f t="shared" si="3"/>
        <v>0</v>
      </c>
    </row>
    <row r="254" ht="20.25" hidden="1" customHeight="1" spans="1:5">
      <c r="A254" s="49">
        <v>2019999</v>
      </c>
      <c r="B254" s="50" t="s">
        <v>249</v>
      </c>
      <c r="C254" s="51">
        <f>IFERROR(VLOOKUP(A254,Sheet2!A:D,4,0),0)</f>
        <v>0</v>
      </c>
      <c r="D254" s="51"/>
      <c r="E254" s="39">
        <f t="shared" si="3"/>
        <v>0</v>
      </c>
    </row>
    <row r="255" ht="20.25" hidden="1" customHeight="1" spans="1:5">
      <c r="A255" s="47">
        <v>202</v>
      </c>
      <c r="B255" s="48" t="s">
        <v>250</v>
      </c>
      <c r="C255" s="46">
        <f>C256+C263+C266+C269+C275+C280+C282+C287+C293</f>
        <v>0</v>
      </c>
      <c r="D255" s="46"/>
      <c r="E255" s="39">
        <f t="shared" si="3"/>
        <v>0</v>
      </c>
    </row>
    <row r="256" ht="20.25" hidden="1" customHeight="1" spans="1:5">
      <c r="A256" s="47">
        <v>20201</v>
      </c>
      <c r="B256" s="48" t="s">
        <v>251</v>
      </c>
      <c r="C256" s="46">
        <f>SUM(C257:C262)</f>
        <v>0</v>
      </c>
      <c r="D256" s="46"/>
      <c r="E256" s="39">
        <f t="shared" si="3"/>
        <v>0</v>
      </c>
    </row>
    <row r="257" ht="20.25" hidden="1" customHeight="1" spans="1:5">
      <c r="A257" s="49">
        <v>2020101</v>
      </c>
      <c r="B257" s="50" t="s">
        <v>117</v>
      </c>
      <c r="C257" s="51">
        <f>IFERROR(VLOOKUP(A257,Sheet2!A:D,4,0),0)</f>
        <v>0</v>
      </c>
      <c r="D257" s="51"/>
      <c r="E257" s="39">
        <f t="shared" si="3"/>
        <v>0</v>
      </c>
    </row>
    <row r="258" ht="20.25" hidden="1" customHeight="1" spans="1:5">
      <c r="A258" s="49">
        <v>2020102</v>
      </c>
      <c r="B258" s="50" t="s">
        <v>118</v>
      </c>
      <c r="C258" s="51">
        <f>IFERROR(VLOOKUP(A258,Sheet2!A:D,4,0),0)</f>
        <v>0</v>
      </c>
      <c r="D258" s="51"/>
      <c r="E258" s="39">
        <f t="shared" si="3"/>
        <v>0</v>
      </c>
    </row>
    <row r="259" ht="20.25" hidden="1" customHeight="1" spans="1:5">
      <c r="A259" s="49">
        <v>2020103</v>
      </c>
      <c r="B259" s="50" t="s">
        <v>119</v>
      </c>
      <c r="C259" s="51">
        <f>IFERROR(VLOOKUP(A259,Sheet2!A:D,4,0),0)</f>
        <v>0</v>
      </c>
      <c r="D259" s="51"/>
      <c r="E259" s="39">
        <f t="shared" si="3"/>
        <v>0</v>
      </c>
    </row>
    <row r="260" ht="20.25" hidden="1" customHeight="1" spans="1:5">
      <c r="A260" s="49">
        <v>2020104</v>
      </c>
      <c r="B260" s="50" t="s">
        <v>211</v>
      </c>
      <c r="C260" s="51">
        <f>IFERROR(VLOOKUP(A260,Sheet2!A:D,4,0),0)</f>
        <v>0</v>
      </c>
      <c r="D260" s="51"/>
      <c r="E260" s="39">
        <f t="shared" si="3"/>
        <v>0</v>
      </c>
    </row>
    <row r="261" ht="20.25" hidden="1" customHeight="1" spans="1:5">
      <c r="A261" s="49">
        <v>2020150</v>
      </c>
      <c r="B261" s="50" t="s">
        <v>126</v>
      </c>
      <c r="C261" s="51">
        <f>IFERROR(VLOOKUP(A261,Sheet2!A:D,4,0),0)</f>
        <v>0</v>
      </c>
      <c r="D261" s="51"/>
      <c r="E261" s="39">
        <f t="shared" si="3"/>
        <v>0</v>
      </c>
    </row>
    <row r="262" ht="20.25" hidden="1" customHeight="1" spans="1:5">
      <c r="A262" s="49">
        <v>2020199</v>
      </c>
      <c r="B262" s="50" t="s">
        <v>252</v>
      </c>
      <c r="C262" s="51">
        <f>IFERROR(VLOOKUP(A262,Sheet2!A:D,4,0),0)</f>
        <v>0</v>
      </c>
      <c r="D262" s="51"/>
      <c r="E262" s="39">
        <f t="shared" si="3"/>
        <v>0</v>
      </c>
    </row>
    <row r="263" ht="20.25" hidden="1" customHeight="1" spans="1:5">
      <c r="A263" s="47">
        <v>20202</v>
      </c>
      <c r="B263" s="48" t="s">
        <v>253</v>
      </c>
      <c r="C263" s="46">
        <f>SUM(C264:C265)</f>
        <v>0</v>
      </c>
      <c r="D263" s="46"/>
      <c r="E263" s="39">
        <f t="shared" si="3"/>
        <v>0</v>
      </c>
    </row>
    <row r="264" ht="20.25" hidden="1" customHeight="1" spans="1:5">
      <c r="A264" s="49">
        <v>2020201</v>
      </c>
      <c r="B264" s="50" t="s">
        <v>254</v>
      </c>
      <c r="C264" s="51">
        <f>IFERROR(VLOOKUP(A264,Sheet2!A:D,4,0),0)</f>
        <v>0</v>
      </c>
      <c r="D264" s="51"/>
      <c r="E264" s="39">
        <f t="shared" si="3"/>
        <v>0</v>
      </c>
    </row>
    <row r="265" ht="20.25" hidden="1" customHeight="1" spans="1:5">
      <c r="A265" s="49">
        <v>2020202</v>
      </c>
      <c r="B265" s="50" t="s">
        <v>255</v>
      </c>
      <c r="C265" s="51">
        <f>IFERROR(VLOOKUP(A265,Sheet2!A:D,4,0),0)</f>
        <v>0</v>
      </c>
      <c r="D265" s="51"/>
      <c r="E265" s="39">
        <f t="shared" si="3"/>
        <v>0</v>
      </c>
    </row>
    <row r="266" ht="20.25" hidden="1" customHeight="1" spans="1:5">
      <c r="A266" s="47">
        <v>20203</v>
      </c>
      <c r="B266" s="48" t="s">
        <v>256</v>
      </c>
      <c r="C266" s="46">
        <f>SUM(C267:C268)</f>
        <v>0</v>
      </c>
      <c r="D266" s="46"/>
      <c r="E266" s="39">
        <f t="shared" si="3"/>
        <v>0</v>
      </c>
    </row>
    <row r="267" ht="20.25" hidden="1" customHeight="1" spans="1:5">
      <c r="A267" s="49">
        <v>2020304</v>
      </c>
      <c r="B267" s="50" t="s">
        <v>257</v>
      </c>
      <c r="C267" s="51">
        <f>IFERROR(VLOOKUP(A267,Sheet2!A:D,4,0),0)</f>
        <v>0</v>
      </c>
      <c r="D267" s="51"/>
      <c r="E267" s="39">
        <f t="shared" si="3"/>
        <v>0</v>
      </c>
    </row>
    <row r="268" ht="20.25" hidden="1" customHeight="1" spans="1:5">
      <c r="A268" s="49">
        <v>2020306</v>
      </c>
      <c r="B268" s="50" t="s">
        <v>258</v>
      </c>
      <c r="C268" s="51">
        <f>IFERROR(VLOOKUP(A268,Sheet2!A:D,4,0),0)</f>
        <v>0</v>
      </c>
      <c r="D268" s="51"/>
      <c r="E268" s="39">
        <f t="shared" si="3"/>
        <v>0</v>
      </c>
    </row>
    <row r="269" ht="20.25" hidden="1" customHeight="1" spans="1:5">
      <c r="A269" s="47">
        <v>20204</v>
      </c>
      <c r="B269" s="48" t="s">
        <v>259</v>
      </c>
      <c r="C269" s="46">
        <f>SUM(C270:C274)</f>
        <v>0</v>
      </c>
      <c r="D269" s="46"/>
      <c r="E269" s="39">
        <f t="shared" si="3"/>
        <v>0</v>
      </c>
    </row>
    <row r="270" ht="20.25" hidden="1" customHeight="1" spans="1:5">
      <c r="A270" s="49">
        <v>2020401</v>
      </c>
      <c r="B270" s="50" t="s">
        <v>260</v>
      </c>
      <c r="C270" s="51">
        <f>IFERROR(VLOOKUP(A270,Sheet2!A:D,4,0),0)</f>
        <v>0</v>
      </c>
      <c r="D270" s="51"/>
      <c r="E270" s="39">
        <f t="shared" si="3"/>
        <v>0</v>
      </c>
    </row>
    <row r="271" ht="20.25" hidden="1" customHeight="1" spans="1:5">
      <c r="A271" s="49">
        <v>2020402</v>
      </c>
      <c r="B271" s="50" t="s">
        <v>261</v>
      </c>
      <c r="C271" s="51">
        <f>IFERROR(VLOOKUP(A271,Sheet2!A:D,4,0),0)</f>
        <v>0</v>
      </c>
      <c r="D271" s="51"/>
      <c r="E271" s="39">
        <f t="shared" si="3"/>
        <v>0</v>
      </c>
    </row>
    <row r="272" ht="20.25" hidden="1" customHeight="1" spans="1:5">
      <c r="A272" s="49">
        <v>2020403</v>
      </c>
      <c r="B272" s="50" t="s">
        <v>262</v>
      </c>
      <c r="C272" s="51">
        <f>IFERROR(VLOOKUP(A272,Sheet2!A:D,4,0),0)</f>
        <v>0</v>
      </c>
      <c r="D272" s="51"/>
      <c r="E272" s="39">
        <f t="shared" si="3"/>
        <v>0</v>
      </c>
    </row>
    <row r="273" ht="20.25" hidden="1" customHeight="1" spans="1:5">
      <c r="A273" s="49">
        <v>2020404</v>
      </c>
      <c r="B273" s="50" t="s">
        <v>263</v>
      </c>
      <c r="C273" s="51">
        <f>IFERROR(VLOOKUP(A273,Sheet2!A:D,4,0),0)</f>
        <v>0</v>
      </c>
      <c r="D273" s="51"/>
      <c r="E273" s="39">
        <f t="shared" si="3"/>
        <v>0</v>
      </c>
    </row>
    <row r="274" ht="20.25" hidden="1" customHeight="1" spans="1:5">
      <c r="A274" s="49">
        <v>2020499</v>
      </c>
      <c r="B274" s="50" t="s">
        <v>264</v>
      </c>
      <c r="C274" s="51">
        <f>IFERROR(VLOOKUP(A274,Sheet2!A:D,4,0),0)</f>
        <v>0</v>
      </c>
      <c r="D274" s="51"/>
      <c r="E274" s="39">
        <f t="shared" si="3"/>
        <v>0</v>
      </c>
    </row>
    <row r="275" ht="20.25" hidden="1" customHeight="1" spans="1:5">
      <c r="A275" s="47">
        <v>20205</v>
      </c>
      <c r="B275" s="48" t="s">
        <v>265</v>
      </c>
      <c r="C275" s="46">
        <f>SUM(C276:C279)</f>
        <v>0</v>
      </c>
      <c r="D275" s="46"/>
      <c r="E275" s="39">
        <f t="shared" si="3"/>
        <v>0</v>
      </c>
    </row>
    <row r="276" ht="20.25" hidden="1" customHeight="1" spans="1:5">
      <c r="A276" s="49">
        <v>2020503</v>
      </c>
      <c r="B276" s="50" t="s">
        <v>266</v>
      </c>
      <c r="C276" s="51">
        <f>IFERROR(VLOOKUP(A276,Sheet2!A:D,4,0),0)</f>
        <v>0</v>
      </c>
      <c r="D276" s="51"/>
      <c r="E276" s="39">
        <f t="shared" ref="E276:E339" si="4">D276/10000</f>
        <v>0</v>
      </c>
    </row>
    <row r="277" ht="20.25" hidden="1" customHeight="1" spans="1:5">
      <c r="A277" s="49">
        <v>2020504</v>
      </c>
      <c r="B277" s="50" t="s">
        <v>267</v>
      </c>
      <c r="C277" s="51">
        <f>IFERROR(VLOOKUP(A277,Sheet2!A:D,4,0),0)</f>
        <v>0</v>
      </c>
      <c r="D277" s="51"/>
      <c r="E277" s="39">
        <f t="shared" si="4"/>
        <v>0</v>
      </c>
    </row>
    <row r="278" ht="20.25" hidden="1" customHeight="1" spans="1:5">
      <c r="A278" s="49">
        <v>2020505</v>
      </c>
      <c r="B278" s="50" t="s">
        <v>268</v>
      </c>
      <c r="C278" s="51">
        <f>IFERROR(VLOOKUP(A278,Sheet2!A:D,4,0),0)</f>
        <v>0</v>
      </c>
      <c r="D278" s="51"/>
      <c r="E278" s="39">
        <f t="shared" si="4"/>
        <v>0</v>
      </c>
    </row>
    <row r="279" ht="20.25" hidden="1" customHeight="1" spans="1:5">
      <c r="A279" s="49">
        <v>2020599</v>
      </c>
      <c r="B279" s="50" t="s">
        <v>269</v>
      </c>
      <c r="C279" s="51">
        <f>IFERROR(VLOOKUP(A279,Sheet2!A:D,4,0),0)</f>
        <v>0</v>
      </c>
      <c r="D279" s="51"/>
      <c r="E279" s="39">
        <f t="shared" si="4"/>
        <v>0</v>
      </c>
    </row>
    <row r="280" ht="20.25" hidden="1" customHeight="1" spans="1:5">
      <c r="A280" s="47">
        <v>20206</v>
      </c>
      <c r="B280" s="48" t="s">
        <v>270</v>
      </c>
      <c r="C280" s="46">
        <f>SUM(C281)</f>
        <v>0</v>
      </c>
      <c r="D280" s="46"/>
      <c r="E280" s="39">
        <f t="shared" si="4"/>
        <v>0</v>
      </c>
    </row>
    <row r="281" s="37" customFormat="1" ht="20.25" hidden="1" customHeight="1" spans="1:5">
      <c r="A281" s="49">
        <v>2020601</v>
      </c>
      <c r="B281" s="50" t="s">
        <v>271</v>
      </c>
      <c r="C281" s="51">
        <f>IFERROR(VLOOKUP(A281,Sheet2!A:D,4,0),0)</f>
        <v>0</v>
      </c>
      <c r="D281" s="51"/>
      <c r="E281" s="39">
        <f t="shared" si="4"/>
        <v>0</v>
      </c>
    </row>
    <row r="282" ht="20.25" hidden="1" customHeight="1" spans="1:5">
      <c r="A282" s="47">
        <v>20207</v>
      </c>
      <c r="B282" s="48" t="s">
        <v>272</v>
      </c>
      <c r="C282" s="46">
        <f>SUM(C283:C286)</f>
        <v>0</v>
      </c>
      <c r="D282" s="46"/>
      <c r="E282" s="39">
        <f t="shared" si="4"/>
        <v>0</v>
      </c>
    </row>
    <row r="283" ht="20.25" hidden="1" customHeight="1" spans="1:5">
      <c r="A283" s="49">
        <v>2020701</v>
      </c>
      <c r="B283" s="50" t="s">
        <v>273</v>
      </c>
      <c r="C283" s="51">
        <f>IFERROR(VLOOKUP(A283,Sheet2!A:D,4,0),0)</f>
        <v>0</v>
      </c>
      <c r="D283" s="51"/>
      <c r="E283" s="39">
        <f t="shared" si="4"/>
        <v>0</v>
      </c>
    </row>
    <row r="284" ht="20.25" hidden="1" customHeight="1" spans="1:5">
      <c r="A284" s="49">
        <v>2020702</v>
      </c>
      <c r="B284" s="50" t="s">
        <v>274</v>
      </c>
      <c r="C284" s="51">
        <f>IFERROR(VLOOKUP(A284,Sheet2!A:D,4,0),0)</f>
        <v>0</v>
      </c>
      <c r="D284" s="51"/>
      <c r="E284" s="39">
        <f t="shared" si="4"/>
        <v>0</v>
      </c>
    </row>
    <row r="285" ht="20.25" hidden="1" customHeight="1" spans="1:5">
      <c r="A285" s="49">
        <v>2020703</v>
      </c>
      <c r="B285" s="50" t="s">
        <v>275</v>
      </c>
      <c r="C285" s="51">
        <f>IFERROR(VLOOKUP(A285,Sheet2!A:D,4,0),0)</f>
        <v>0</v>
      </c>
      <c r="D285" s="51"/>
      <c r="E285" s="39">
        <f t="shared" si="4"/>
        <v>0</v>
      </c>
    </row>
    <row r="286" ht="20.25" hidden="1" customHeight="1" spans="1:5">
      <c r="A286" s="49">
        <v>2020799</v>
      </c>
      <c r="B286" s="50" t="s">
        <v>40</v>
      </c>
      <c r="C286" s="51">
        <f>IFERROR(VLOOKUP(A286,Sheet2!A:D,4,0),0)</f>
        <v>0</v>
      </c>
      <c r="D286" s="51"/>
      <c r="E286" s="39">
        <f t="shared" si="4"/>
        <v>0</v>
      </c>
    </row>
    <row r="287" ht="20.25" hidden="1" customHeight="1" spans="1:5">
      <c r="A287" s="47">
        <v>20208</v>
      </c>
      <c r="B287" s="48" t="s">
        <v>276</v>
      </c>
      <c r="C287" s="46">
        <f>SUM(C288:C292)</f>
        <v>0</v>
      </c>
      <c r="D287" s="46"/>
      <c r="E287" s="39">
        <f t="shared" si="4"/>
        <v>0</v>
      </c>
    </row>
    <row r="288" ht="20.25" hidden="1" customHeight="1" spans="1:5">
      <c r="A288" s="49">
        <v>2020801</v>
      </c>
      <c r="B288" s="50" t="s">
        <v>117</v>
      </c>
      <c r="C288" s="51">
        <f>IFERROR(VLOOKUP(A288,Sheet2!A:D,4,0),0)</f>
        <v>0</v>
      </c>
      <c r="D288" s="51"/>
      <c r="E288" s="39">
        <f t="shared" si="4"/>
        <v>0</v>
      </c>
    </row>
    <row r="289" ht="20.25" hidden="1" customHeight="1" spans="1:5">
      <c r="A289" s="49">
        <v>2020802</v>
      </c>
      <c r="B289" s="50" t="s">
        <v>118</v>
      </c>
      <c r="C289" s="51">
        <f>IFERROR(VLOOKUP(A289,Sheet2!A:D,4,0),0)</f>
        <v>0</v>
      </c>
      <c r="D289" s="51"/>
      <c r="E289" s="39">
        <f t="shared" si="4"/>
        <v>0</v>
      </c>
    </row>
    <row r="290" ht="20.25" hidden="1" customHeight="1" spans="1:5">
      <c r="A290" s="49">
        <v>2020803</v>
      </c>
      <c r="B290" s="50" t="s">
        <v>119</v>
      </c>
      <c r="C290" s="51">
        <f>IFERROR(VLOOKUP(A290,Sheet2!A:D,4,0),0)</f>
        <v>0</v>
      </c>
      <c r="D290" s="51"/>
      <c r="E290" s="39">
        <f t="shared" si="4"/>
        <v>0</v>
      </c>
    </row>
    <row r="291" ht="20.25" hidden="1" customHeight="1" spans="1:5">
      <c r="A291" s="49">
        <v>2020850</v>
      </c>
      <c r="B291" s="50" t="s">
        <v>126</v>
      </c>
      <c r="C291" s="51">
        <f>IFERROR(VLOOKUP(A291,Sheet2!A:D,4,0),0)</f>
        <v>0</v>
      </c>
      <c r="D291" s="51"/>
      <c r="E291" s="39">
        <f t="shared" si="4"/>
        <v>0</v>
      </c>
    </row>
    <row r="292" ht="20.25" hidden="1" customHeight="1" spans="1:5">
      <c r="A292" s="49">
        <v>2020899</v>
      </c>
      <c r="B292" s="50" t="s">
        <v>277</v>
      </c>
      <c r="C292" s="51">
        <f>IFERROR(VLOOKUP(A292,Sheet2!A:D,4,0),0)</f>
        <v>0</v>
      </c>
      <c r="D292" s="51"/>
      <c r="E292" s="39">
        <f t="shared" si="4"/>
        <v>0</v>
      </c>
    </row>
    <row r="293" ht="20.25" hidden="1" customHeight="1" spans="1:5">
      <c r="A293" s="47">
        <v>20299</v>
      </c>
      <c r="B293" s="48" t="s">
        <v>278</v>
      </c>
      <c r="C293" s="46">
        <f>C294</f>
        <v>0</v>
      </c>
      <c r="D293" s="46"/>
      <c r="E293" s="39">
        <f t="shared" si="4"/>
        <v>0</v>
      </c>
    </row>
    <row r="294" ht="20.25" hidden="1" customHeight="1" spans="1:5">
      <c r="A294" s="49">
        <v>2029999</v>
      </c>
      <c r="B294" s="50" t="s">
        <v>279</v>
      </c>
      <c r="C294" s="51">
        <f>IFERROR(VLOOKUP(A294,Sheet2!A:D,4,0),0)</f>
        <v>0</v>
      </c>
      <c r="D294" s="51"/>
      <c r="E294" s="39">
        <f t="shared" si="4"/>
        <v>0</v>
      </c>
    </row>
    <row r="295" ht="20.25" customHeight="1" spans="1:5">
      <c r="A295" s="47">
        <v>203</v>
      </c>
      <c r="B295" s="48" t="s">
        <v>12</v>
      </c>
      <c r="C295" s="46">
        <f>C296+C300+C302+C304+C312</f>
        <v>28</v>
      </c>
      <c r="D295" s="46">
        <f>D296+D300+D302+D304+D312</f>
        <v>280000</v>
      </c>
      <c r="E295" s="39">
        <f t="shared" si="4"/>
        <v>28</v>
      </c>
    </row>
    <row r="296" ht="20.25" hidden="1" customHeight="1" spans="1:5">
      <c r="A296" s="47">
        <v>20301</v>
      </c>
      <c r="B296" s="48" t="s">
        <v>280</v>
      </c>
      <c r="C296" s="46">
        <f>C297+C298+C299</f>
        <v>0</v>
      </c>
      <c r="D296" s="46"/>
      <c r="E296" s="39">
        <f t="shared" si="4"/>
        <v>0</v>
      </c>
    </row>
    <row r="297" ht="20.25" hidden="1" customHeight="1" spans="1:5">
      <c r="A297" s="49">
        <v>2030101</v>
      </c>
      <c r="B297" s="50" t="s">
        <v>281</v>
      </c>
      <c r="C297" s="51">
        <f>IFERROR(VLOOKUP(A297,Sheet2!A:D,4,0),0)</f>
        <v>0</v>
      </c>
      <c r="D297" s="51"/>
      <c r="E297" s="39">
        <f t="shared" si="4"/>
        <v>0</v>
      </c>
    </row>
    <row r="298" ht="20.25" hidden="1" customHeight="1" spans="1:5">
      <c r="A298" s="49">
        <v>2030102</v>
      </c>
      <c r="B298" s="50" t="s">
        <v>282</v>
      </c>
      <c r="C298" s="51"/>
      <c r="D298" s="51"/>
      <c r="E298" s="39">
        <f t="shared" si="4"/>
        <v>0</v>
      </c>
    </row>
    <row r="299" ht="20.25" hidden="1" customHeight="1" spans="1:5">
      <c r="A299" s="49">
        <v>2030199</v>
      </c>
      <c r="B299" s="50" t="s">
        <v>283</v>
      </c>
      <c r="C299" s="51"/>
      <c r="D299" s="51"/>
      <c r="E299" s="39">
        <f t="shared" si="4"/>
        <v>0</v>
      </c>
    </row>
    <row r="300" ht="20.25" hidden="1" customHeight="1" spans="1:5">
      <c r="A300" s="47">
        <v>20304</v>
      </c>
      <c r="B300" s="48" t="s">
        <v>284</v>
      </c>
      <c r="C300" s="46">
        <f>C301</f>
        <v>0</v>
      </c>
      <c r="D300" s="46"/>
      <c r="E300" s="39">
        <f t="shared" si="4"/>
        <v>0</v>
      </c>
    </row>
    <row r="301" ht="20.25" hidden="1" customHeight="1" spans="1:5">
      <c r="A301" s="61">
        <v>2030401</v>
      </c>
      <c r="B301" s="62" t="s">
        <v>285</v>
      </c>
      <c r="C301" s="51">
        <f>IFERROR(VLOOKUP(A301,Sheet2!A:D,4,0),0)</f>
        <v>0</v>
      </c>
      <c r="D301" s="51"/>
      <c r="E301" s="39">
        <f t="shared" si="4"/>
        <v>0</v>
      </c>
    </row>
    <row r="302" ht="20.25" hidden="1" customHeight="1" spans="1:5">
      <c r="A302" s="47">
        <v>20305</v>
      </c>
      <c r="B302" s="48" t="s">
        <v>286</v>
      </c>
      <c r="C302" s="46">
        <f>C303</f>
        <v>0</v>
      </c>
      <c r="D302" s="46"/>
      <c r="E302" s="39">
        <f t="shared" si="4"/>
        <v>0</v>
      </c>
    </row>
    <row r="303" ht="20.25" hidden="1" customHeight="1" spans="1:5">
      <c r="A303" s="49">
        <v>2030501</v>
      </c>
      <c r="B303" s="50" t="s">
        <v>287</v>
      </c>
      <c r="C303" s="51">
        <f>IFERROR(VLOOKUP(A303,Sheet2!A:D,4,0),0)</f>
        <v>0</v>
      </c>
      <c r="D303" s="51"/>
      <c r="E303" s="39">
        <f t="shared" si="4"/>
        <v>0</v>
      </c>
    </row>
    <row r="304" ht="20.25" customHeight="1" spans="1:5">
      <c r="A304" s="47">
        <v>20306</v>
      </c>
      <c r="B304" s="48" t="s">
        <v>288</v>
      </c>
      <c r="C304" s="46">
        <f>SUM(C305:C311)</f>
        <v>28</v>
      </c>
      <c r="D304" s="46">
        <f>SUM(D305:D311)</f>
        <v>280000</v>
      </c>
      <c r="E304" s="39">
        <f t="shared" si="4"/>
        <v>28</v>
      </c>
    </row>
    <row r="305" ht="20.25" customHeight="1" spans="1:5">
      <c r="A305" s="49">
        <v>2030601</v>
      </c>
      <c r="B305" s="50" t="s">
        <v>289</v>
      </c>
      <c r="C305" s="52">
        <v>20</v>
      </c>
      <c r="D305" s="52">
        <v>200000</v>
      </c>
      <c r="E305" s="39">
        <f t="shared" si="4"/>
        <v>20</v>
      </c>
    </row>
    <row r="306" ht="20.25" hidden="1" customHeight="1" spans="1:5">
      <c r="A306" s="49">
        <v>2030602</v>
      </c>
      <c r="B306" s="50" t="s">
        <v>290</v>
      </c>
      <c r="C306" s="51">
        <f>IFERROR(VLOOKUP(A306,Sheet2!A:D,4,0),0)</f>
        <v>0</v>
      </c>
      <c r="D306" s="51"/>
      <c r="E306" s="39">
        <f t="shared" si="4"/>
        <v>0</v>
      </c>
    </row>
    <row r="307" ht="20.25" hidden="1" customHeight="1" spans="1:5">
      <c r="A307" s="49">
        <v>2030603</v>
      </c>
      <c r="B307" s="50" t="s">
        <v>291</v>
      </c>
      <c r="C307" s="51">
        <f>IFERROR(VLOOKUP(A307,Sheet2!A:D,4,0),0)</f>
        <v>0</v>
      </c>
      <c r="D307" s="51"/>
      <c r="E307" s="39">
        <f t="shared" si="4"/>
        <v>0</v>
      </c>
    </row>
    <row r="308" ht="20.25" hidden="1" customHeight="1" spans="1:5">
      <c r="A308" s="49">
        <v>2030604</v>
      </c>
      <c r="B308" s="50" t="s">
        <v>292</v>
      </c>
      <c r="C308" s="51">
        <f>IFERROR(VLOOKUP(A308,Sheet2!A:D,4,0),0)</f>
        <v>0</v>
      </c>
      <c r="D308" s="51"/>
      <c r="E308" s="39">
        <f t="shared" si="4"/>
        <v>0</v>
      </c>
    </row>
    <row r="309" ht="20.25" customHeight="1" spans="1:5">
      <c r="A309" s="49">
        <v>2030607</v>
      </c>
      <c r="B309" s="50" t="s">
        <v>293</v>
      </c>
      <c r="C309" s="52">
        <v>8</v>
      </c>
      <c r="D309" s="52">
        <v>80000</v>
      </c>
      <c r="E309" s="39">
        <f t="shared" si="4"/>
        <v>8</v>
      </c>
    </row>
    <row r="310" ht="20.25" hidden="1" customHeight="1" spans="1:5">
      <c r="A310" s="49">
        <v>2030608</v>
      </c>
      <c r="B310" s="50" t="s">
        <v>294</v>
      </c>
      <c r="C310" s="51">
        <f>IFERROR(VLOOKUP(A310,Sheet2!A:D,4,0),0)</f>
        <v>0</v>
      </c>
      <c r="D310" s="51"/>
      <c r="E310" s="39">
        <f t="shared" si="4"/>
        <v>0</v>
      </c>
    </row>
    <row r="311" ht="20.25" hidden="1" customHeight="1" spans="1:5">
      <c r="A311" s="49">
        <v>2030699</v>
      </c>
      <c r="B311" s="50" t="s">
        <v>295</v>
      </c>
      <c r="C311" s="51">
        <f>IFERROR(VLOOKUP(A311,Sheet2!A:D,4,0),0)</f>
        <v>0</v>
      </c>
      <c r="D311" s="51"/>
      <c r="E311" s="39">
        <f t="shared" si="4"/>
        <v>0</v>
      </c>
    </row>
    <row r="312" ht="20.25" hidden="1" customHeight="1" spans="1:5">
      <c r="A312" s="47">
        <v>20399</v>
      </c>
      <c r="B312" s="48" t="s">
        <v>296</v>
      </c>
      <c r="C312" s="46">
        <f>C313</f>
        <v>0</v>
      </c>
      <c r="D312" s="46"/>
      <c r="E312" s="39">
        <f t="shared" si="4"/>
        <v>0</v>
      </c>
    </row>
    <row r="313" ht="20.25" hidden="1" customHeight="1" spans="1:5">
      <c r="A313" s="49">
        <v>2039999</v>
      </c>
      <c r="B313" s="50" t="s">
        <v>297</v>
      </c>
      <c r="C313" s="51">
        <f>IFERROR(VLOOKUP(A313,Sheet2!A:D,4,0),0)</f>
        <v>0</v>
      </c>
      <c r="D313" s="51"/>
      <c r="E313" s="39">
        <f t="shared" si="4"/>
        <v>0</v>
      </c>
    </row>
    <row r="314" ht="20.25" customHeight="1" spans="1:5">
      <c r="A314" s="47">
        <v>204</v>
      </c>
      <c r="B314" s="48" t="s">
        <v>14</v>
      </c>
      <c r="C314" s="46">
        <f>C315+C318+C329+C336+C344+C353+C367+C377+C387+C395+C401</f>
        <v>449</v>
      </c>
      <c r="D314" s="46">
        <f>D315+D318+D329+D336+D344+D353+D367+D377+D387+D395+D401</f>
        <v>4488882.18</v>
      </c>
      <c r="E314" s="39">
        <f t="shared" si="4"/>
        <v>448.888218</v>
      </c>
    </row>
    <row r="315" ht="20.25" hidden="1" customHeight="1" spans="1:5">
      <c r="A315" s="47">
        <v>20401</v>
      </c>
      <c r="B315" s="48" t="s">
        <v>298</v>
      </c>
      <c r="C315" s="46">
        <f>C316+C317</f>
        <v>0</v>
      </c>
      <c r="D315" s="46"/>
      <c r="E315" s="39">
        <f t="shared" si="4"/>
        <v>0</v>
      </c>
    </row>
    <row r="316" ht="20.25" hidden="1" customHeight="1" spans="1:5">
      <c r="A316" s="49">
        <v>2040101</v>
      </c>
      <c r="B316" s="50" t="s">
        <v>299</v>
      </c>
      <c r="C316" s="51">
        <f>IFERROR(VLOOKUP(A316,Sheet2!A:D,4,0),0)</f>
        <v>0</v>
      </c>
      <c r="D316" s="51"/>
      <c r="E316" s="39">
        <f t="shared" si="4"/>
        <v>0</v>
      </c>
    </row>
    <row r="317" ht="20.25" hidden="1" customHeight="1" spans="1:5">
      <c r="A317" s="49">
        <v>2040199</v>
      </c>
      <c r="B317" s="50" t="s">
        <v>300</v>
      </c>
      <c r="C317" s="51">
        <f>IFERROR(VLOOKUP(A317,Sheet2!A:D,4,0),0)</f>
        <v>0</v>
      </c>
      <c r="D317" s="51"/>
      <c r="E317" s="39">
        <f t="shared" si="4"/>
        <v>0</v>
      </c>
    </row>
    <row r="318" ht="20.25" customHeight="1" spans="1:5">
      <c r="A318" s="47">
        <v>20402</v>
      </c>
      <c r="B318" s="48" t="s">
        <v>301</v>
      </c>
      <c r="C318" s="46">
        <f>SUM(C319:C328)</f>
        <v>378</v>
      </c>
      <c r="D318" s="46">
        <f>SUM(D319:D328)</f>
        <v>3778042.54</v>
      </c>
      <c r="E318" s="39">
        <f t="shared" si="4"/>
        <v>377.804254</v>
      </c>
    </row>
    <row r="319" ht="20.25" customHeight="1" spans="1:5">
      <c r="A319" s="49">
        <v>2040201</v>
      </c>
      <c r="B319" s="50" t="s">
        <v>117</v>
      </c>
      <c r="C319" s="52">
        <v>378</v>
      </c>
      <c r="D319" s="52">
        <v>3778042.54</v>
      </c>
      <c r="E319" s="39">
        <f t="shared" si="4"/>
        <v>377.804254</v>
      </c>
    </row>
    <row r="320" ht="20.25" hidden="1" customHeight="1" spans="1:5">
      <c r="A320" s="49">
        <v>2040202</v>
      </c>
      <c r="B320" s="50" t="s">
        <v>118</v>
      </c>
      <c r="C320" s="51">
        <f>IFERROR(VLOOKUP(A320,Sheet2!A:D,4,0),0)</f>
        <v>0</v>
      </c>
      <c r="D320" s="51"/>
      <c r="E320" s="39">
        <f t="shared" si="4"/>
        <v>0</v>
      </c>
    </row>
    <row r="321" ht="20.25" hidden="1" customHeight="1" spans="1:5">
      <c r="A321" s="49">
        <v>2040203</v>
      </c>
      <c r="B321" s="50" t="s">
        <v>119</v>
      </c>
      <c r="C321" s="51">
        <f>IFERROR(VLOOKUP(A321,Sheet2!A:D,4,0),0)</f>
        <v>0</v>
      </c>
      <c r="D321" s="51"/>
      <c r="E321" s="39">
        <f t="shared" si="4"/>
        <v>0</v>
      </c>
    </row>
    <row r="322" ht="20.25" hidden="1" customHeight="1" spans="1:5">
      <c r="A322" s="49">
        <v>2040219</v>
      </c>
      <c r="B322" s="50" t="s">
        <v>157</v>
      </c>
      <c r="C322" s="51">
        <f>IFERROR(VLOOKUP(A322,Sheet2!A:D,4,0),0)</f>
        <v>0</v>
      </c>
      <c r="D322" s="51"/>
      <c r="E322" s="39">
        <f t="shared" si="4"/>
        <v>0</v>
      </c>
    </row>
    <row r="323" ht="20.25" hidden="1" customHeight="1" spans="1:5">
      <c r="A323" s="49">
        <v>2040220</v>
      </c>
      <c r="B323" s="50" t="s">
        <v>302</v>
      </c>
      <c r="C323" s="51">
        <f>IFERROR(VLOOKUP(A323,Sheet2!A:D,4,0),0)</f>
        <v>0</v>
      </c>
      <c r="D323" s="51"/>
      <c r="E323" s="39">
        <f t="shared" si="4"/>
        <v>0</v>
      </c>
    </row>
    <row r="324" ht="20.25" hidden="1" customHeight="1" spans="1:5">
      <c r="A324" s="49">
        <v>2040221</v>
      </c>
      <c r="B324" s="50" t="s">
        <v>303</v>
      </c>
      <c r="C324" s="51">
        <f>IFERROR(VLOOKUP(A324,Sheet2!A:D,4,0),0)</f>
        <v>0</v>
      </c>
      <c r="D324" s="51"/>
      <c r="E324" s="39">
        <f t="shared" si="4"/>
        <v>0</v>
      </c>
    </row>
    <row r="325" ht="20.25" hidden="1" customHeight="1" spans="1:5">
      <c r="A325" s="49">
        <v>2040222</v>
      </c>
      <c r="B325" s="50" t="s">
        <v>304</v>
      </c>
      <c r="C325" s="51">
        <f>IFERROR(VLOOKUP(A325,Sheet2!A:D,4,0),0)</f>
        <v>0</v>
      </c>
      <c r="D325" s="51"/>
      <c r="E325" s="39">
        <f t="shared" si="4"/>
        <v>0</v>
      </c>
    </row>
    <row r="326" ht="20.25" hidden="1" customHeight="1" spans="1:5">
      <c r="A326" s="49">
        <v>2040223</v>
      </c>
      <c r="B326" s="50" t="s">
        <v>305</v>
      </c>
      <c r="C326" s="51">
        <f>IFERROR(VLOOKUP(A326,Sheet2!A:D,4,0),0)</f>
        <v>0</v>
      </c>
      <c r="D326" s="51"/>
      <c r="E326" s="39">
        <f t="shared" si="4"/>
        <v>0</v>
      </c>
    </row>
    <row r="327" ht="20.25" hidden="1" customHeight="1" spans="1:5">
      <c r="A327" s="49">
        <v>2040250</v>
      </c>
      <c r="B327" s="50" t="s">
        <v>126</v>
      </c>
      <c r="C327" s="51">
        <f>IFERROR(VLOOKUP(A327,Sheet2!A:D,4,0),0)</f>
        <v>0</v>
      </c>
      <c r="D327" s="51"/>
      <c r="E327" s="39">
        <f t="shared" si="4"/>
        <v>0</v>
      </c>
    </row>
    <row r="328" ht="20.25" hidden="1" customHeight="1" spans="1:5">
      <c r="A328" s="49">
        <v>2040299</v>
      </c>
      <c r="B328" s="50" t="s">
        <v>306</v>
      </c>
      <c r="C328" s="51"/>
      <c r="D328" s="51"/>
      <c r="E328" s="39">
        <f t="shared" si="4"/>
        <v>0</v>
      </c>
    </row>
    <row r="329" ht="20.25" hidden="1" customHeight="1" spans="1:5">
      <c r="A329" s="47">
        <v>20403</v>
      </c>
      <c r="B329" s="48" t="s">
        <v>307</v>
      </c>
      <c r="C329" s="46">
        <f>SUM(C330:C335)</f>
        <v>0</v>
      </c>
      <c r="D329" s="46"/>
      <c r="E329" s="39">
        <f t="shared" si="4"/>
        <v>0</v>
      </c>
    </row>
    <row r="330" ht="20.25" hidden="1" customHeight="1" spans="1:5">
      <c r="A330" s="49">
        <v>2040301</v>
      </c>
      <c r="B330" s="50" t="s">
        <v>117</v>
      </c>
      <c r="C330" s="51">
        <f>IFERROR(VLOOKUP(A330,Sheet2!A:D,4,0),0)</f>
        <v>0</v>
      </c>
      <c r="D330" s="51"/>
      <c r="E330" s="39">
        <f t="shared" si="4"/>
        <v>0</v>
      </c>
    </row>
    <row r="331" ht="20.25" hidden="1" customHeight="1" spans="1:5">
      <c r="A331" s="49">
        <v>2040302</v>
      </c>
      <c r="B331" s="50" t="s">
        <v>118</v>
      </c>
      <c r="C331" s="51">
        <f>IFERROR(VLOOKUP(A331,Sheet2!A:D,4,0),0)</f>
        <v>0</v>
      </c>
      <c r="D331" s="51"/>
      <c r="E331" s="39">
        <f t="shared" si="4"/>
        <v>0</v>
      </c>
    </row>
    <row r="332" ht="20.25" hidden="1" customHeight="1" spans="1:5">
      <c r="A332" s="49">
        <v>2040303</v>
      </c>
      <c r="B332" s="50" t="s">
        <v>119</v>
      </c>
      <c r="C332" s="51">
        <f>IFERROR(VLOOKUP(A332,Sheet2!A:D,4,0),0)</f>
        <v>0</v>
      </c>
      <c r="D332" s="51"/>
      <c r="E332" s="39">
        <f t="shared" si="4"/>
        <v>0</v>
      </c>
    </row>
    <row r="333" ht="20.25" hidden="1" customHeight="1" spans="1:5">
      <c r="A333" s="49">
        <v>2040304</v>
      </c>
      <c r="B333" s="50" t="s">
        <v>308</v>
      </c>
      <c r="C333" s="51">
        <f>IFERROR(VLOOKUP(A333,Sheet2!A:D,4,0),0)</f>
        <v>0</v>
      </c>
      <c r="D333" s="51"/>
      <c r="E333" s="39">
        <f t="shared" si="4"/>
        <v>0</v>
      </c>
    </row>
    <row r="334" ht="20.25" hidden="1" customHeight="1" spans="1:5">
      <c r="A334" s="49">
        <v>2040350</v>
      </c>
      <c r="B334" s="50" t="s">
        <v>126</v>
      </c>
      <c r="C334" s="51">
        <f>IFERROR(VLOOKUP(A334,Sheet2!A:D,4,0),0)</f>
        <v>0</v>
      </c>
      <c r="D334" s="51"/>
      <c r="E334" s="39">
        <f t="shared" si="4"/>
        <v>0</v>
      </c>
    </row>
    <row r="335" ht="20.25" hidden="1" customHeight="1" spans="1:5">
      <c r="A335" s="49">
        <v>2040399</v>
      </c>
      <c r="B335" s="50" t="s">
        <v>309</v>
      </c>
      <c r="C335" s="51">
        <f>IFERROR(VLOOKUP(A335,Sheet2!A:D,4,0),0)</f>
        <v>0</v>
      </c>
      <c r="D335" s="51"/>
      <c r="E335" s="39">
        <f t="shared" si="4"/>
        <v>0</v>
      </c>
    </row>
    <row r="336" ht="20.25" hidden="1" customHeight="1" spans="1:5">
      <c r="A336" s="47">
        <v>20404</v>
      </c>
      <c r="B336" s="48" t="s">
        <v>310</v>
      </c>
      <c r="C336" s="46">
        <f>SUM(C337:C343)</f>
        <v>0</v>
      </c>
      <c r="D336" s="46"/>
      <c r="E336" s="39">
        <f t="shared" si="4"/>
        <v>0</v>
      </c>
    </row>
    <row r="337" ht="20.25" hidden="1" customHeight="1" spans="1:5">
      <c r="A337" s="49">
        <v>2040401</v>
      </c>
      <c r="B337" s="50" t="s">
        <v>117</v>
      </c>
      <c r="C337" s="51">
        <f>IFERROR(VLOOKUP(A337,Sheet2!A:D,4,0),0)</f>
        <v>0</v>
      </c>
      <c r="D337" s="51"/>
      <c r="E337" s="39">
        <f t="shared" si="4"/>
        <v>0</v>
      </c>
    </row>
    <row r="338" ht="20.25" hidden="1" customHeight="1" spans="1:5">
      <c r="A338" s="49">
        <v>2040402</v>
      </c>
      <c r="B338" s="50" t="s">
        <v>118</v>
      </c>
      <c r="C338" s="51">
        <f>IFERROR(VLOOKUP(A338,Sheet2!A:D,4,0),0)</f>
        <v>0</v>
      </c>
      <c r="D338" s="51"/>
      <c r="E338" s="39">
        <f t="shared" si="4"/>
        <v>0</v>
      </c>
    </row>
    <row r="339" ht="20.25" hidden="1" customHeight="1" spans="1:5">
      <c r="A339" s="49">
        <v>2040403</v>
      </c>
      <c r="B339" s="50" t="s">
        <v>119</v>
      </c>
      <c r="C339" s="51">
        <f>IFERROR(VLOOKUP(A339,Sheet2!A:D,4,0),0)</f>
        <v>0</v>
      </c>
      <c r="D339" s="51"/>
      <c r="E339" s="39">
        <f t="shared" si="4"/>
        <v>0</v>
      </c>
    </row>
    <row r="340" ht="20.25" hidden="1" customHeight="1" spans="1:5">
      <c r="A340" s="49">
        <v>2040409</v>
      </c>
      <c r="B340" s="50" t="s">
        <v>311</v>
      </c>
      <c r="C340" s="51">
        <f>IFERROR(VLOOKUP(A340,Sheet2!A:D,4,0),0)</f>
        <v>0</v>
      </c>
      <c r="D340" s="51"/>
      <c r="E340" s="39">
        <f t="shared" ref="E340:E403" si="5">D340/10000</f>
        <v>0</v>
      </c>
    </row>
    <row r="341" ht="20.25" hidden="1" customHeight="1" spans="1:5">
      <c r="A341" s="49">
        <v>2040410</v>
      </c>
      <c r="B341" s="50" t="s">
        <v>312</v>
      </c>
      <c r="C341" s="51">
        <f>IFERROR(VLOOKUP(A341,Sheet2!A:D,4,0),0)</f>
        <v>0</v>
      </c>
      <c r="D341" s="51"/>
      <c r="E341" s="39">
        <f t="shared" si="5"/>
        <v>0</v>
      </c>
    </row>
    <row r="342" ht="20.25" hidden="1" customHeight="1" spans="1:5">
      <c r="A342" s="49">
        <v>2040450</v>
      </c>
      <c r="B342" s="50" t="s">
        <v>126</v>
      </c>
      <c r="C342" s="51">
        <f>IFERROR(VLOOKUP(A342,Sheet2!A:D,4,0),0)</f>
        <v>0</v>
      </c>
      <c r="D342" s="51"/>
      <c r="E342" s="39">
        <f t="shared" si="5"/>
        <v>0</v>
      </c>
    </row>
    <row r="343" ht="20.25" hidden="1" customHeight="1" spans="1:5">
      <c r="A343" s="49">
        <v>2040499</v>
      </c>
      <c r="B343" s="50" t="s">
        <v>313</v>
      </c>
      <c r="C343" s="51">
        <f>IFERROR(VLOOKUP(A343,Sheet2!A:D,4,0),0)</f>
        <v>0</v>
      </c>
      <c r="D343" s="51"/>
      <c r="E343" s="39">
        <f t="shared" si="5"/>
        <v>0</v>
      </c>
    </row>
    <row r="344" ht="20.25" hidden="1" customHeight="1" spans="1:5">
      <c r="A344" s="47">
        <v>20405</v>
      </c>
      <c r="B344" s="48" t="s">
        <v>314</v>
      </c>
      <c r="C344" s="46">
        <f>SUM(C345:C352)</f>
        <v>0</v>
      </c>
      <c r="D344" s="46"/>
      <c r="E344" s="39">
        <f t="shared" si="5"/>
        <v>0</v>
      </c>
    </row>
    <row r="345" ht="20.25" hidden="1" customHeight="1" spans="1:5">
      <c r="A345" s="49">
        <v>2040501</v>
      </c>
      <c r="B345" s="50" t="s">
        <v>117</v>
      </c>
      <c r="C345" s="51">
        <f>IFERROR(VLOOKUP(A345,Sheet2!A:D,4,0),0)</f>
        <v>0</v>
      </c>
      <c r="D345" s="51"/>
      <c r="E345" s="39">
        <f t="shared" si="5"/>
        <v>0</v>
      </c>
    </row>
    <row r="346" ht="20.25" hidden="1" customHeight="1" spans="1:5">
      <c r="A346" s="49">
        <v>2040502</v>
      </c>
      <c r="B346" s="50" t="s">
        <v>118</v>
      </c>
      <c r="C346" s="51">
        <f>IFERROR(VLOOKUP(A346,Sheet2!A:D,4,0),0)</f>
        <v>0</v>
      </c>
      <c r="D346" s="51"/>
      <c r="E346" s="39">
        <f t="shared" si="5"/>
        <v>0</v>
      </c>
    </row>
    <row r="347" ht="20.25" hidden="1" customHeight="1" spans="1:5">
      <c r="A347" s="49">
        <v>2040503</v>
      </c>
      <c r="B347" s="50" t="s">
        <v>119</v>
      </c>
      <c r="C347" s="51">
        <f>IFERROR(VLOOKUP(A347,Sheet2!A:D,4,0),0)</f>
        <v>0</v>
      </c>
      <c r="D347" s="51"/>
      <c r="E347" s="39">
        <f t="shared" si="5"/>
        <v>0</v>
      </c>
    </row>
    <row r="348" ht="20.25" hidden="1" customHeight="1" spans="1:5">
      <c r="A348" s="49">
        <v>2040504</v>
      </c>
      <c r="B348" s="50" t="s">
        <v>315</v>
      </c>
      <c r="C348" s="51">
        <f>IFERROR(VLOOKUP(A348,Sheet2!A:D,4,0),0)</f>
        <v>0</v>
      </c>
      <c r="D348" s="51"/>
      <c r="E348" s="39">
        <f t="shared" si="5"/>
        <v>0</v>
      </c>
    </row>
    <row r="349" ht="20.25" hidden="1" customHeight="1" spans="1:5">
      <c r="A349" s="49">
        <v>2040505</v>
      </c>
      <c r="B349" s="50" t="s">
        <v>316</v>
      </c>
      <c r="C349" s="51">
        <f>IFERROR(VLOOKUP(A349,Sheet2!A:D,4,0),0)</f>
        <v>0</v>
      </c>
      <c r="D349" s="51"/>
      <c r="E349" s="39">
        <f t="shared" si="5"/>
        <v>0</v>
      </c>
    </row>
    <row r="350" ht="20.25" hidden="1" customHeight="1" spans="1:5">
      <c r="A350" s="49">
        <v>2040506</v>
      </c>
      <c r="B350" s="50" t="s">
        <v>317</v>
      </c>
      <c r="C350" s="51">
        <f>IFERROR(VLOOKUP(A350,Sheet2!A:D,4,0),0)</f>
        <v>0</v>
      </c>
      <c r="D350" s="51"/>
      <c r="E350" s="39">
        <f t="shared" si="5"/>
        <v>0</v>
      </c>
    </row>
    <row r="351" ht="20.25" hidden="1" customHeight="1" spans="1:5">
      <c r="A351" s="49">
        <v>2040550</v>
      </c>
      <c r="B351" s="50" t="s">
        <v>126</v>
      </c>
      <c r="C351" s="51">
        <f>IFERROR(VLOOKUP(A351,Sheet2!A:D,4,0),0)</f>
        <v>0</v>
      </c>
      <c r="D351" s="51"/>
      <c r="E351" s="39">
        <f t="shared" si="5"/>
        <v>0</v>
      </c>
    </row>
    <row r="352" ht="20.25" hidden="1" customHeight="1" spans="1:5">
      <c r="A352" s="49">
        <v>2040599</v>
      </c>
      <c r="B352" s="50" t="s">
        <v>318</v>
      </c>
      <c r="C352" s="51">
        <f>IFERROR(VLOOKUP(A352,Sheet2!A:D,4,0),0)</f>
        <v>0</v>
      </c>
      <c r="D352" s="51"/>
      <c r="E352" s="39">
        <f t="shared" si="5"/>
        <v>0</v>
      </c>
    </row>
    <row r="353" ht="20.25" customHeight="1" spans="1:5">
      <c r="A353" s="47">
        <v>20406</v>
      </c>
      <c r="B353" s="48" t="s">
        <v>319</v>
      </c>
      <c r="C353" s="46">
        <f>SUM(C354:C366)</f>
        <v>71</v>
      </c>
      <c r="D353" s="46">
        <f>SUM(D354:D366)</f>
        <v>710839.64</v>
      </c>
      <c r="E353" s="39">
        <f t="shared" si="5"/>
        <v>71.083964</v>
      </c>
    </row>
    <row r="354" ht="20.25" customHeight="1" spans="1:5">
      <c r="A354" s="49">
        <v>2040601</v>
      </c>
      <c r="B354" s="50" t="s">
        <v>117</v>
      </c>
      <c r="C354" s="52">
        <v>57</v>
      </c>
      <c r="D354" s="52">
        <v>573514</v>
      </c>
      <c r="E354" s="39">
        <f t="shared" si="5"/>
        <v>57.3514</v>
      </c>
    </row>
    <row r="355" ht="20.25" hidden="1" customHeight="1" spans="1:5">
      <c r="A355" s="49">
        <v>2040602</v>
      </c>
      <c r="B355" s="50" t="s">
        <v>118</v>
      </c>
      <c r="C355" s="51">
        <f>IFERROR(VLOOKUP(A355,Sheet2!A:D,4,0),0)</f>
        <v>0</v>
      </c>
      <c r="D355" s="51"/>
      <c r="E355" s="39">
        <f t="shared" si="5"/>
        <v>0</v>
      </c>
    </row>
    <row r="356" ht="20.25" hidden="1" customHeight="1" spans="1:5">
      <c r="A356" s="49">
        <v>2040603</v>
      </c>
      <c r="B356" s="50" t="s">
        <v>119</v>
      </c>
      <c r="C356" s="51">
        <f>IFERROR(VLOOKUP(A356,Sheet2!A:D,4,0),0)</f>
        <v>0</v>
      </c>
      <c r="D356" s="51"/>
      <c r="E356" s="39">
        <f t="shared" si="5"/>
        <v>0</v>
      </c>
    </row>
    <row r="357" ht="20.25" customHeight="1" spans="1:5">
      <c r="A357" s="49">
        <v>2040604</v>
      </c>
      <c r="B357" s="50" t="s">
        <v>320</v>
      </c>
      <c r="C357" s="52">
        <v>9</v>
      </c>
      <c r="D357" s="52">
        <v>92703.76</v>
      </c>
      <c r="E357" s="39">
        <f t="shared" si="5"/>
        <v>9.270376</v>
      </c>
    </row>
    <row r="358" ht="20.25" hidden="1" customHeight="1" spans="1:5">
      <c r="A358" s="49">
        <v>2040605</v>
      </c>
      <c r="B358" s="50" t="s">
        <v>321</v>
      </c>
      <c r="C358" s="51">
        <f>IFERROR(VLOOKUP(A358,Sheet2!A:D,4,0),0)</f>
        <v>0</v>
      </c>
      <c r="D358" s="51"/>
      <c r="E358" s="39">
        <f t="shared" si="5"/>
        <v>0</v>
      </c>
    </row>
    <row r="359" ht="20.25" hidden="1" customHeight="1" spans="1:5">
      <c r="A359" s="49">
        <v>2040606</v>
      </c>
      <c r="B359" s="50" t="s">
        <v>322</v>
      </c>
      <c r="C359" s="51">
        <f>IFERROR(VLOOKUP(A359,Sheet2!A:D,4,0),0)</f>
        <v>0</v>
      </c>
      <c r="D359" s="51"/>
      <c r="E359" s="39">
        <f t="shared" si="5"/>
        <v>0</v>
      </c>
    </row>
    <row r="360" ht="20.25" hidden="1" customHeight="1" spans="1:5">
      <c r="A360" s="49">
        <v>2040607</v>
      </c>
      <c r="B360" s="50" t="s">
        <v>323</v>
      </c>
      <c r="C360" s="51">
        <f>IFERROR(VLOOKUP(A360,Sheet2!A:D,4,0),0)</f>
        <v>0</v>
      </c>
      <c r="D360" s="51"/>
      <c r="E360" s="39">
        <f t="shared" si="5"/>
        <v>0</v>
      </c>
    </row>
    <row r="361" ht="20.25" hidden="1" customHeight="1" spans="1:5">
      <c r="A361" s="49">
        <v>2040608</v>
      </c>
      <c r="B361" s="50" t="s">
        <v>324</v>
      </c>
      <c r="C361" s="51">
        <f>IFERROR(VLOOKUP(A361,Sheet2!A:D,4,0),0)</f>
        <v>0</v>
      </c>
      <c r="D361" s="51"/>
      <c r="E361" s="39">
        <f t="shared" si="5"/>
        <v>0</v>
      </c>
    </row>
    <row r="362" ht="20.25" customHeight="1" spans="1:5">
      <c r="A362" s="49">
        <v>2040610</v>
      </c>
      <c r="B362" s="50" t="s">
        <v>325</v>
      </c>
      <c r="C362" s="52">
        <v>5</v>
      </c>
      <c r="D362" s="52">
        <v>44621.88</v>
      </c>
      <c r="E362" s="39">
        <f t="shared" si="5"/>
        <v>4.462188</v>
      </c>
    </row>
    <row r="363" ht="20.25" hidden="1" customHeight="1" spans="1:5">
      <c r="A363" s="49">
        <v>2040612</v>
      </c>
      <c r="B363" s="50" t="s">
        <v>326</v>
      </c>
      <c r="C363" s="51">
        <f>IFERROR(VLOOKUP(A363,Sheet2!A:D,4,0),0)</f>
        <v>0</v>
      </c>
      <c r="D363" s="51"/>
      <c r="E363" s="39">
        <f t="shared" si="5"/>
        <v>0</v>
      </c>
    </row>
    <row r="364" ht="20.25" hidden="1" customHeight="1" spans="1:5">
      <c r="A364" s="49">
        <v>2040613</v>
      </c>
      <c r="B364" s="50" t="s">
        <v>157</v>
      </c>
      <c r="C364" s="51">
        <f>IFERROR(VLOOKUP(A364,Sheet2!A:D,4,0),0)</f>
        <v>0</v>
      </c>
      <c r="D364" s="51"/>
      <c r="E364" s="39">
        <f t="shared" si="5"/>
        <v>0</v>
      </c>
    </row>
    <row r="365" ht="20.25" hidden="1" customHeight="1" spans="1:5">
      <c r="A365" s="49">
        <v>2040650</v>
      </c>
      <c r="B365" s="50" t="s">
        <v>126</v>
      </c>
      <c r="C365" s="51">
        <f>IFERROR(VLOOKUP(A365,Sheet2!A:D,4,0),0)</f>
        <v>0</v>
      </c>
      <c r="D365" s="51"/>
      <c r="E365" s="39">
        <f t="shared" si="5"/>
        <v>0</v>
      </c>
    </row>
    <row r="366" ht="20.25" hidden="1" customHeight="1" spans="1:5">
      <c r="A366" s="49">
        <v>2040699</v>
      </c>
      <c r="B366" s="50" t="s">
        <v>327</v>
      </c>
      <c r="C366" s="51">
        <f>IFERROR(VLOOKUP(A366,Sheet2!A:D,4,0),0)</f>
        <v>0</v>
      </c>
      <c r="D366" s="51"/>
      <c r="E366" s="39">
        <f t="shared" si="5"/>
        <v>0</v>
      </c>
    </row>
    <row r="367" ht="20.25" hidden="1" customHeight="1" spans="1:5">
      <c r="A367" s="47">
        <v>20407</v>
      </c>
      <c r="B367" s="48" t="s">
        <v>328</v>
      </c>
      <c r="C367" s="46">
        <f>SUM(C368:C376)</f>
        <v>0</v>
      </c>
      <c r="D367" s="46"/>
      <c r="E367" s="39">
        <f t="shared" si="5"/>
        <v>0</v>
      </c>
    </row>
    <row r="368" ht="20.25" hidden="1" customHeight="1" spans="1:5">
      <c r="A368" s="49">
        <v>2040701</v>
      </c>
      <c r="B368" s="50" t="s">
        <v>117</v>
      </c>
      <c r="C368" s="51">
        <f>IFERROR(VLOOKUP(A368,Sheet2!A:D,4,0),0)</f>
        <v>0</v>
      </c>
      <c r="D368" s="51"/>
      <c r="E368" s="39">
        <f t="shared" si="5"/>
        <v>0</v>
      </c>
    </row>
    <row r="369" ht="20.25" hidden="1" customHeight="1" spans="1:5">
      <c r="A369" s="49">
        <v>2040702</v>
      </c>
      <c r="B369" s="50" t="s">
        <v>118</v>
      </c>
      <c r="C369" s="51">
        <f>IFERROR(VLOOKUP(A369,Sheet2!A:D,4,0),0)</f>
        <v>0</v>
      </c>
      <c r="D369" s="51"/>
      <c r="E369" s="39">
        <f t="shared" si="5"/>
        <v>0</v>
      </c>
    </row>
    <row r="370" ht="20.25" hidden="1" customHeight="1" spans="1:5">
      <c r="A370" s="49">
        <v>2040703</v>
      </c>
      <c r="B370" s="50" t="s">
        <v>119</v>
      </c>
      <c r="C370" s="51">
        <f>IFERROR(VLOOKUP(A370,Sheet2!A:D,4,0),0)</f>
        <v>0</v>
      </c>
      <c r="D370" s="51"/>
      <c r="E370" s="39">
        <f t="shared" si="5"/>
        <v>0</v>
      </c>
    </row>
    <row r="371" ht="20.25" hidden="1" customHeight="1" spans="1:5">
      <c r="A371" s="49">
        <v>2040704</v>
      </c>
      <c r="B371" s="50" t="s">
        <v>329</v>
      </c>
      <c r="C371" s="51">
        <f>IFERROR(VLOOKUP(A371,Sheet2!A:D,4,0),0)</f>
        <v>0</v>
      </c>
      <c r="D371" s="51"/>
      <c r="E371" s="39">
        <f t="shared" si="5"/>
        <v>0</v>
      </c>
    </row>
    <row r="372" ht="20.25" hidden="1" customHeight="1" spans="1:5">
      <c r="A372" s="49">
        <v>2040705</v>
      </c>
      <c r="B372" s="50" t="s">
        <v>330</v>
      </c>
      <c r="C372" s="51">
        <f>IFERROR(VLOOKUP(A372,Sheet2!A:D,4,0),0)</f>
        <v>0</v>
      </c>
      <c r="D372" s="51"/>
      <c r="E372" s="39">
        <f t="shared" si="5"/>
        <v>0</v>
      </c>
    </row>
    <row r="373" ht="20.25" hidden="1" customHeight="1" spans="1:5">
      <c r="A373" s="49">
        <v>2040706</v>
      </c>
      <c r="B373" s="50" t="s">
        <v>331</v>
      </c>
      <c r="C373" s="51">
        <f>IFERROR(VLOOKUP(A373,Sheet2!A:D,4,0),0)</f>
        <v>0</v>
      </c>
      <c r="D373" s="51"/>
      <c r="E373" s="39">
        <f t="shared" si="5"/>
        <v>0</v>
      </c>
    </row>
    <row r="374" ht="20.25" hidden="1" customHeight="1" spans="1:5">
      <c r="A374" s="49">
        <v>2040707</v>
      </c>
      <c r="B374" s="50" t="s">
        <v>157</v>
      </c>
      <c r="C374" s="51">
        <f>IFERROR(VLOOKUP(A374,Sheet2!A:D,4,0),0)</f>
        <v>0</v>
      </c>
      <c r="D374" s="51"/>
      <c r="E374" s="39">
        <f t="shared" si="5"/>
        <v>0</v>
      </c>
    </row>
    <row r="375" ht="20.25" hidden="1" customHeight="1" spans="1:5">
      <c r="A375" s="49">
        <v>2040750</v>
      </c>
      <c r="B375" s="50" t="s">
        <v>126</v>
      </c>
      <c r="C375" s="51">
        <f>IFERROR(VLOOKUP(A375,Sheet2!A:D,4,0),0)</f>
        <v>0</v>
      </c>
      <c r="D375" s="51"/>
      <c r="E375" s="39">
        <f t="shared" si="5"/>
        <v>0</v>
      </c>
    </row>
    <row r="376" ht="20.25" hidden="1" customHeight="1" spans="1:5">
      <c r="A376" s="49">
        <v>2040799</v>
      </c>
      <c r="B376" s="50" t="s">
        <v>332</v>
      </c>
      <c r="C376" s="51">
        <f>IFERROR(VLOOKUP(A376,Sheet2!A:D,4,0),0)</f>
        <v>0</v>
      </c>
      <c r="D376" s="51"/>
      <c r="E376" s="39">
        <f t="shared" si="5"/>
        <v>0</v>
      </c>
    </row>
    <row r="377" ht="20.25" hidden="1" customHeight="1" spans="1:5">
      <c r="A377" s="47">
        <v>20408</v>
      </c>
      <c r="B377" s="48" t="s">
        <v>333</v>
      </c>
      <c r="C377" s="46">
        <f>SUM(C378:C386)</f>
        <v>0</v>
      </c>
      <c r="D377" s="46"/>
      <c r="E377" s="39">
        <f t="shared" si="5"/>
        <v>0</v>
      </c>
    </row>
    <row r="378" ht="20.25" hidden="1" customHeight="1" spans="1:5">
      <c r="A378" s="49">
        <v>2040801</v>
      </c>
      <c r="B378" s="50" t="s">
        <v>117</v>
      </c>
      <c r="C378" s="51">
        <f>IFERROR(VLOOKUP(A378,Sheet2!A:D,4,0),0)</f>
        <v>0</v>
      </c>
      <c r="D378" s="51"/>
      <c r="E378" s="39">
        <f t="shared" si="5"/>
        <v>0</v>
      </c>
    </row>
    <row r="379" ht="20.25" hidden="1" customHeight="1" spans="1:5">
      <c r="A379" s="49">
        <v>2040802</v>
      </c>
      <c r="B379" s="50" t="s">
        <v>118</v>
      </c>
      <c r="C379" s="51">
        <f>IFERROR(VLOOKUP(A379,Sheet2!A:D,4,0),0)</f>
        <v>0</v>
      </c>
      <c r="D379" s="51"/>
      <c r="E379" s="39">
        <f t="shared" si="5"/>
        <v>0</v>
      </c>
    </row>
    <row r="380" ht="20.25" hidden="1" customHeight="1" spans="1:5">
      <c r="A380" s="49">
        <v>2040803</v>
      </c>
      <c r="B380" s="50" t="s">
        <v>119</v>
      </c>
      <c r="C380" s="51">
        <f>IFERROR(VLOOKUP(A380,Sheet2!A:D,4,0),0)</f>
        <v>0</v>
      </c>
      <c r="D380" s="51"/>
      <c r="E380" s="39">
        <f t="shared" si="5"/>
        <v>0</v>
      </c>
    </row>
    <row r="381" ht="20.25" hidden="1" customHeight="1" spans="1:5">
      <c r="A381" s="49">
        <v>2040804</v>
      </c>
      <c r="B381" s="50" t="s">
        <v>334</v>
      </c>
      <c r="C381" s="51">
        <f>IFERROR(VLOOKUP(A381,Sheet2!A:D,4,0),0)</f>
        <v>0</v>
      </c>
      <c r="D381" s="51"/>
      <c r="E381" s="39">
        <f t="shared" si="5"/>
        <v>0</v>
      </c>
    </row>
    <row r="382" s="37" customFormat="1" ht="20.25" hidden="1" customHeight="1" spans="1:5">
      <c r="A382" s="49">
        <v>2040805</v>
      </c>
      <c r="B382" s="50" t="s">
        <v>335</v>
      </c>
      <c r="C382" s="51">
        <f>IFERROR(VLOOKUP(A382,Sheet2!A:D,4,0),0)</f>
        <v>0</v>
      </c>
      <c r="D382" s="51"/>
      <c r="E382" s="39">
        <f t="shared" si="5"/>
        <v>0</v>
      </c>
    </row>
    <row r="383" ht="20.25" hidden="1" customHeight="1" spans="1:5">
      <c r="A383" s="49">
        <v>2040806</v>
      </c>
      <c r="B383" s="50" t="s">
        <v>336</v>
      </c>
      <c r="C383" s="51">
        <f>IFERROR(VLOOKUP(A383,Sheet2!A:D,4,0),0)</f>
        <v>0</v>
      </c>
      <c r="D383" s="51"/>
      <c r="E383" s="39">
        <f t="shared" si="5"/>
        <v>0</v>
      </c>
    </row>
    <row r="384" ht="20.25" hidden="1" customHeight="1" spans="1:5">
      <c r="A384" s="49">
        <v>2040807</v>
      </c>
      <c r="B384" s="50" t="s">
        <v>157</v>
      </c>
      <c r="C384" s="51">
        <f>IFERROR(VLOOKUP(A384,Sheet2!A:D,4,0),0)</f>
        <v>0</v>
      </c>
      <c r="D384" s="51"/>
      <c r="E384" s="39">
        <f t="shared" si="5"/>
        <v>0</v>
      </c>
    </row>
    <row r="385" ht="20.25" hidden="1" customHeight="1" spans="1:5">
      <c r="A385" s="49">
        <v>2040850</v>
      </c>
      <c r="B385" s="50" t="s">
        <v>126</v>
      </c>
      <c r="C385" s="51">
        <f>IFERROR(VLOOKUP(A385,Sheet2!A:D,4,0),0)</f>
        <v>0</v>
      </c>
      <c r="D385" s="51"/>
      <c r="E385" s="39">
        <f t="shared" si="5"/>
        <v>0</v>
      </c>
    </row>
    <row r="386" ht="20.25" hidden="1" customHeight="1" spans="1:5">
      <c r="A386" s="49">
        <v>2040899</v>
      </c>
      <c r="B386" s="50" t="s">
        <v>337</v>
      </c>
      <c r="C386" s="51">
        <f>IFERROR(VLOOKUP(A386,Sheet2!A:D,4,0),0)</f>
        <v>0</v>
      </c>
      <c r="D386" s="51"/>
      <c r="E386" s="39">
        <f t="shared" si="5"/>
        <v>0</v>
      </c>
    </row>
    <row r="387" ht="20.25" hidden="1" customHeight="1" spans="1:5">
      <c r="A387" s="47">
        <v>20409</v>
      </c>
      <c r="B387" s="48" t="s">
        <v>338</v>
      </c>
      <c r="C387" s="46">
        <f>SUM(C388:C394)</f>
        <v>0</v>
      </c>
      <c r="D387" s="46"/>
      <c r="E387" s="39">
        <f t="shared" si="5"/>
        <v>0</v>
      </c>
    </row>
    <row r="388" ht="20.25" hidden="1" customHeight="1" spans="1:5">
      <c r="A388" s="49">
        <v>2040901</v>
      </c>
      <c r="B388" s="50" t="s">
        <v>117</v>
      </c>
      <c r="C388" s="51">
        <f>IFERROR(VLOOKUP(A388,Sheet2!A:D,4,0),0)</f>
        <v>0</v>
      </c>
      <c r="D388" s="51"/>
      <c r="E388" s="39">
        <f t="shared" si="5"/>
        <v>0</v>
      </c>
    </row>
    <row r="389" ht="20.25" hidden="1" customHeight="1" spans="1:5">
      <c r="A389" s="49">
        <v>2040902</v>
      </c>
      <c r="B389" s="50" t="s">
        <v>118</v>
      </c>
      <c r="C389" s="51">
        <f>IFERROR(VLOOKUP(A389,Sheet2!A:D,4,0),0)</f>
        <v>0</v>
      </c>
      <c r="D389" s="51"/>
      <c r="E389" s="39">
        <f t="shared" si="5"/>
        <v>0</v>
      </c>
    </row>
    <row r="390" ht="20.25" hidden="1" customHeight="1" spans="1:5">
      <c r="A390" s="49">
        <v>2040903</v>
      </c>
      <c r="B390" s="50" t="s">
        <v>119</v>
      </c>
      <c r="C390" s="51">
        <f>IFERROR(VLOOKUP(A390,Sheet2!A:D,4,0),0)</f>
        <v>0</v>
      </c>
      <c r="D390" s="51"/>
      <c r="E390" s="39">
        <f t="shared" si="5"/>
        <v>0</v>
      </c>
    </row>
    <row r="391" ht="20.25" hidden="1" customHeight="1" spans="1:5">
      <c r="A391" s="49">
        <v>2040904</v>
      </c>
      <c r="B391" s="50" t="s">
        <v>339</v>
      </c>
      <c r="C391" s="51">
        <f>IFERROR(VLOOKUP(A391,Sheet2!A:D,4,0),0)</f>
        <v>0</v>
      </c>
      <c r="D391" s="51"/>
      <c r="E391" s="39">
        <f t="shared" si="5"/>
        <v>0</v>
      </c>
    </row>
    <row r="392" ht="20.25" hidden="1" customHeight="1" spans="1:5">
      <c r="A392" s="49">
        <v>2040905</v>
      </c>
      <c r="B392" s="50" t="s">
        <v>340</v>
      </c>
      <c r="C392" s="51">
        <f>IFERROR(VLOOKUP(A392,Sheet2!A:D,4,0),0)</f>
        <v>0</v>
      </c>
      <c r="D392" s="51"/>
      <c r="E392" s="39">
        <f t="shared" si="5"/>
        <v>0</v>
      </c>
    </row>
    <row r="393" ht="20.25" hidden="1" customHeight="1" spans="1:5">
      <c r="A393" s="49">
        <v>2040950</v>
      </c>
      <c r="B393" s="50" t="s">
        <v>126</v>
      </c>
      <c r="C393" s="51">
        <f>IFERROR(VLOOKUP(A393,Sheet2!A:D,4,0),0)</f>
        <v>0</v>
      </c>
      <c r="D393" s="51"/>
      <c r="E393" s="39">
        <f t="shared" si="5"/>
        <v>0</v>
      </c>
    </row>
    <row r="394" ht="20.25" hidden="1" customHeight="1" spans="1:5">
      <c r="A394" s="49">
        <v>2040999</v>
      </c>
      <c r="B394" s="50" t="s">
        <v>341</v>
      </c>
      <c r="C394" s="51">
        <f>IFERROR(VLOOKUP(A394,Sheet2!A:D,4,0),0)</f>
        <v>0</v>
      </c>
      <c r="D394" s="51"/>
      <c r="E394" s="39">
        <f t="shared" si="5"/>
        <v>0</v>
      </c>
    </row>
    <row r="395" ht="20.25" hidden="1" customHeight="1" spans="1:5">
      <c r="A395" s="47">
        <v>20410</v>
      </c>
      <c r="B395" s="48" t="s">
        <v>342</v>
      </c>
      <c r="C395" s="46">
        <f>SUM(C396:C400)</f>
        <v>0</v>
      </c>
      <c r="D395" s="46"/>
      <c r="E395" s="39">
        <f t="shared" si="5"/>
        <v>0</v>
      </c>
    </row>
    <row r="396" ht="20.25" hidden="1" customHeight="1" spans="1:5">
      <c r="A396" s="49">
        <v>2041001</v>
      </c>
      <c r="B396" s="50" t="s">
        <v>117</v>
      </c>
      <c r="C396" s="51">
        <f>IFERROR(VLOOKUP(A396,Sheet2!A:D,4,0),0)</f>
        <v>0</v>
      </c>
      <c r="D396" s="51"/>
      <c r="E396" s="39">
        <f t="shared" si="5"/>
        <v>0</v>
      </c>
    </row>
    <row r="397" ht="20.25" hidden="1" customHeight="1" spans="1:5">
      <c r="A397" s="49">
        <v>2041002</v>
      </c>
      <c r="B397" s="50" t="s">
        <v>118</v>
      </c>
      <c r="C397" s="51">
        <f>IFERROR(VLOOKUP(A397,Sheet2!A:D,4,0),0)</f>
        <v>0</v>
      </c>
      <c r="D397" s="51"/>
      <c r="E397" s="39">
        <f t="shared" si="5"/>
        <v>0</v>
      </c>
    </row>
    <row r="398" ht="20.25" hidden="1" customHeight="1" spans="1:5">
      <c r="A398" s="49">
        <v>2041006</v>
      </c>
      <c r="B398" s="50" t="s">
        <v>157</v>
      </c>
      <c r="C398" s="51">
        <f>IFERROR(VLOOKUP(A398,Sheet2!A:D,4,0),0)</f>
        <v>0</v>
      </c>
      <c r="D398" s="51"/>
      <c r="E398" s="39">
        <f t="shared" si="5"/>
        <v>0</v>
      </c>
    </row>
    <row r="399" ht="20.25" hidden="1" customHeight="1" spans="1:5">
      <c r="A399" s="49">
        <v>2041007</v>
      </c>
      <c r="B399" s="50" t="s">
        <v>343</v>
      </c>
      <c r="C399" s="51">
        <f>IFERROR(VLOOKUP(A399,Sheet2!A:D,4,0),0)</f>
        <v>0</v>
      </c>
      <c r="D399" s="51"/>
      <c r="E399" s="39">
        <f t="shared" si="5"/>
        <v>0</v>
      </c>
    </row>
    <row r="400" ht="20.25" hidden="1" customHeight="1" spans="1:5">
      <c r="A400" s="49">
        <v>2041099</v>
      </c>
      <c r="B400" s="50" t="s">
        <v>344</v>
      </c>
      <c r="C400" s="51">
        <f>IFERROR(VLOOKUP(A400,Sheet2!A:D,4,0),0)</f>
        <v>0</v>
      </c>
      <c r="D400" s="51"/>
      <c r="E400" s="39">
        <f t="shared" si="5"/>
        <v>0</v>
      </c>
    </row>
    <row r="401" ht="20.25" hidden="1" customHeight="1" spans="1:5">
      <c r="A401" s="47">
        <v>20499</v>
      </c>
      <c r="B401" s="48" t="s">
        <v>345</v>
      </c>
      <c r="C401" s="46">
        <f>SUM(C402:C403)</f>
        <v>0</v>
      </c>
      <c r="D401" s="46"/>
      <c r="E401" s="39">
        <f t="shared" si="5"/>
        <v>0</v>
      </c>
    </row>
    <row r="402" ht="20.25" hidden="1" customHeight="1" spans="1:5">
      <c r="A402" s="61">
        <v>2049902</v>
      </c>
      <c r="B402" s="62" t="s">
        <v>346</v>
      </c>
      <c r="C402" s="51">
        <f>IFERROR(VLOOKUP(A402,Sheet2!A:D,4,0),0)</f>
        <v>0</v>
      </c>
      <c r="D402" s="51"/>
      <c r="E402" s="39">
        <f t="shared" si="5"/>
        <v>0</v>
      </c>
    </row>
    <row r="403" ht="20.25" hidden="1" customHeight="1" spans="1:5">
      <c r="A403" s="49">
        <v>2049999</v>
      </c>
      <c r="B403" s="50" t="s">
        <v>347</v>
      </c>
      <c r="C403" s="51"/>
      <c r="D403" s="51"/>
      <c r="E403" s="39">
        <f t="shared" si="5"/>
        <v>0</v>
      </c>
    </row>
    <row r="404" ht="20.25" customHeight="1" spans="1:5">
      <c r="A404" s="47">
        <v>205</v>
      </c>
      <c r="B404" s="48" t="s">
        <v>16</v>
      </c>
      <c r="C404" s="46">
        <f>C405+C410+C417+C423+C429+C433+C437+C441+C447+C454</f>
        <v>3268</v>
      </c>
      <c r="D404" s="46">
        <f>D405+D410+D417+D423+D429+D433+D437+D441+D447+D454</f>
        <v>32680862.95</v>
      </c>
      <c r="E404" s="39">
        <f t="shared" ref="E404:E467" si="6">D404/10000</f>
        <v>3268.086295</v>
      </c>
    </row>
    <row r="405" ht="20.25" hidden="1" customHeight="1" spans="1:5">
      <c r="A405" s="47">
        <v>20501</v>
      </c>
      <c r="B405" s="48" t="s">
        <v>348</v>
      </c>
      <c r="C405" s="46">
        <f>SUM(C406:C409)</f>
        <v>0</v>
      </c>
      <c r="D405" s="46"/>
      <c r="E405" s="39">
        <f t="shared" si="6"/>
        <v>0</v>
      </c>
    </row>
    <row r="406" ht="20.25" hidden="1" customHeight="1" spans="1:5">
      <c r="A406" s="49">
        <v>2050101</v>
      </c>
      <c r="B406" s="50" t="s">
        <v>117</v>
      </c>
      <c r="C406" s="51">
        <f>IFERROR(VLOOKUP(A406,Sheet2!A:D,4,0),0)</f>
        <v>0</v>
      </c>
      <c r="D406" s="51"/>
      <c r="E406" s="39">
        <f t="shared" si="6"/>
        <v>0</v>
      </c>
    </row>
    <row r="407" ht="20.25" hidden="1" customHeight="1" spans="1:5">
      <c r="A407" s="49">
        <v>2050102</v>
      </c>
      <c r="B407" s="50" t="s">
        <v>118</v>
      </c>
      <c r="C407" s="51">
        <f>IFERROR(VLOOKUP(A407,Sheet2!A:D,4,0),0)</f>
        <v>0</v>
      </c>
      <c r="D407" s="51"/>
      <c r="E407" s="39">
        <f t="shared" si="6"/>
        <v>0</v>
      </c>
    </row>
    <row r="408" ht="20.25" hidden="1" customHeight="1" spans="1:5">
      <c r="A408" s="49">
        <v>2050103</v>
      </c>
      <c r="B408" s="50" t="s">
        <v>119</v>
      </c>
      <c r="C408" s="51">
        <f>IFERROR(VLOOKUP(A408,Sheet2!A:D,4,0),0)</f>
        <v>0</v>
      </c>
      <c r="D408" s="51"/>
      <c r="E408" s="39">
        <f t="shared" si="6"/>
        <v>0</v>
      </c>
    </row>
    <row r="409" ht="20.25" hidden="1" customHeight="1" spans="1:5">
      <c r="A409" s="49">
        <v>2050199</v>
      </c>
      <c r="B409" s="50" t="s">
        <v>349</v>
      </c>
      <c r="C409" s="51">
        <f>IFERROR(VLOOKUP(A409,Sheet2!A:D,4,0),0)</f>
        <v>0</v>
      </c>
      <c r="D409" s="51"/>
      <c r="E409" s="39">
        <f t="shared" si="6"/>
        <v>0</v>
      </c>
    </row>
    <row r="410" ht="20.25" customHeight="1" spans="1:5">
      <c r="A410" s="47">
        <v>20502</v>
      </c>
      <c r="B410" s="48" t="s">
        <v>350</v>
      </c>
      <c r="C410" s="46">
        <f>SUM(C411:C416)</f>
        <v>3254</v>
      </c>
      <c r="D410" s="46">
        <f>SUM(D411:D416)</f>
        <v>32541362.95</v>
      </c>
      <c r="E410" s="39">
        <f t="shared" si="6"/>
        <v>3254.136295</v>
      </c>
    </row>
    <row r="411" ht="20.25" customHeight="1" spans="1:5">
      <c r="A411" s="49">
        <v>2050201</v>
      </c>
      <c r="B411" s="50" t="s">
        <v>351</v>
      </c>
      <c r="C411" s="52">
        <v>183</v>
      </c>
      <c r="D411" s="52">
        <v>1833180</v>
      </c>
      <c r="E411" s="39">
        <f t="shared" si="6"/>
        <v>183.318</v>
      </c>
    </row>
    <row r="412" ht="20.25" customHeight="1" spans="1:5">
      <c r="A412" s="49">
        <v>2050202</v>
      </c>
      <c r="B412" s="50" t="s">
        <v>352</v>
      </c>
      <c r="C412" s="52">
        <v>2738</v>
      </c>
      <c r="D412" s="52">
        <v>27380825.45</v>
      </c>
      <c r="E412" s="39">
        <f t="shared" si="6"/>
        <v>2738.082545</v>
      </c>
    </row>
    <row r="413" ht="20.25" customHeight="1" spans="1:5">
      <c r="A413" s="49">
        <v>2050203</v>
      </c>
      <c r="B413" s="50" t="s">
        <v>353</v>
      </c>
      <c r="C413" s="52">
        <v>326</v>
      </c>
      <c r="D413" s="52">
        <v>3256857.5</v>
      </c>
      <c r="E413" s="39">
        <f t="shared" si="6"/>
        <v>325.68575</v>
      </c>
    </row>
    <row r="414" ht="20.25" customHeight="1" spans="1:5">
      <c r="A414" s="49">
        <v>2050204</v>
      </c>
      <c r="B414" s="50" t="s">
        <v>354</v>
      </c>
      <c r="C414" s="52">
        <v>1</v>
      </c>
      <c r="D414" s="52">
        <v>10500</v>
      </c>
      <c r="E414" s="39">
        <f t="shared" si="6"/>
        <v>1.05</v>
      </c>
    </row>
    <row r="415" ht="20.25" customHeight="1" spans="1:5">
      <c r="A415" s="49">
        <v>2050205</v>
      </c>
      <c r="B415" s="50" t="s">
        <v>355</v>
      </c>
      <c r="C415" s="52">
        <v>6</v>
      </c>
      <c r="D415" s="52">
        <v>60000</v>
      </c>
      <c r="E415" s="39">
        <f t="shared" si="6"/>
        <v>6</v>
      </c>
    </row>
    <row r="416" ht="20.25" hidden="1" customHeight="1" spans="1:5">
      <c r="A416" s="49">
        <v>2050299</v>
      </c>
      <c r="B416" s="50" t="s">
        <v>356</v>
      </c>
      <c r="C416" s="51">
        <f>IFERROR(VLOOKUP(A416,Sheet2!A:D,4,0),0)</f>
        <v>0</v>
      </c>
      <c r="D416" s="51"/>
      <c r="E416" s="39">
        <f t="shared" si="6"/>
        <v>0</v>
      </c>
    </row>
    <row r="417" ht="20.25" customHeight="1" spans="1:5">
      <c r="A417" s="47">
        <v>20503</v>
      </c>
      <c r="B417" s="48" t="s">
        <v>357</v>
      </c>
      <c r="C417" s="46">
        <f>SUM(C418:C422)</f>
        <v>8</v>
      </c>
      <c r="D417" s="46">
        <f>SUM(D418:D422)</f>
        <v>80500</v>
      </c>
      <c r="E417" s="39">
        <f t="shared" si="6"/>
        <v>8.05</v>
      </c>
    </row>
    <row r="418" ht="20.25" hidden="1" customHeight="1" spans="1:5">
      <c r="A418" s="49">
        <v>2050301</v>
      </c>
      <c r="B418" s="50" t="s">
        <v>358</v>
      </c>
      <c r="C418" s="51">
        <f>IFERROR(VLOOKUP(A418,Sheet2!A:D,4,0),0)</f>
        <v>0</v>
      </c>
      <c r="D418" s="51"/>
      <c r="E418" s="39">
        <f t="shared" si="6"/>
        <v>0</v>
      </c>
    </row>
    <row r="419" ht="20.25" customHeight="1" spans="1:5">
      <c r="A419" s="49">
        <v>2050302</v>
      </c>
      <c r="B419" s="50" t="s">
        <v>359</v>
      </c>
      <c r="C419" s="52">
        <v>3</v>
      </c>
      <c r="D419" s="52">
        <v>30000</v>
      </c>
      <c r="E419" s="39">
        <f t="shared" si="6"/>
        <v>3</v>
      </c>
    </row>
    <row r="420" ht="20.25" hidden="1" customHeight="1" spans="1:5">
      <c r="A420" s="49">
        <v>2050303</v>
      </c>
      <c r="B420" s="50" t="s">
        <v>360</v>
      </c>
      <c r="C420" s="51">
        <f>IFERROR(VLOOKUP(A420,Sheet2!A:D,4,0),0)</f>
        <v>0</v>
      </c>
      <c r="D420" s="51"/>
      <c r="E420" s="39">
        <f t="shared" si="6"/>
        <v>0</v>
      </c>
    </row>
    <row r="421" ht="20.25" customHeight="1" spans="1:5">
      <c r="A421" s="49">
        <v>2050305</v>
      </c>
      <c r="B421" s="50" t="s">
        <v>361</v>
      </c>
      <c r="C421" s="52">
        <v>5</v>
      </c>
      <c r="D421" s="52">
        <v>50500</v>
      </c>
      <c r="E421" s="39">
        <f t="shared" si="6"/>
        <v>5.05</v>
      </c>
    </row>
    <row r="422" ht="20.25" hidden="1" customHeight="1" spans="1:5">
      <c r="A422" s="49">
        <v>2050399</v>
      </c>
      <c r="B422" s="50" t="s">
        <v>362</v>
      </c>
      <c r="C422" s="51">
        <f>IFERROR(VLOOKUP(A422,Sheet2!A:D,4,0),0)</f>
        <v>0</v>
      </c>
      <c r="D422" s="51"/>
      <c r="E422" s="39">
        <f t="shared" si="6"/>
        <v>0</v>
      </c>
    </row>
    <row r="423" ht="20.25" hidden="1" customHeight="1" spans="1:5">
      <c r="A423" s="47">
        <v>20504</v>
      </c>
      <c r="B423" s="48" t="s">
        <v>363</v>
      </c>
      <c r="C423" s="46">
        <f>SUM(C424:C428)</f>
        <v>0</v>
      </c>
      <c r="D423" s="46"/>
      <c r="E423" s="39">
        <f t="shared" si="6"/>
        <v>0</v>
      </c>
    </row>
    <row r="424" ht="20.25" hidden="1" customHeight="1" spans="1:5">
      <c r="A424" s="49">
        <v>2050401</v>
      </c>
      <c r="B424" s="50" t="s">
        <v>364</v>
      </c>
      <c r="C424" s="51">
        <f>IFERROR(VLOOKUP(A424,Sheet2!A:D,4,0),0)</f>
        <v>0</v>
      </c>
      <c r="D424" s="51"/>
      <c r="E424" s="39">
        <f t="shared" si="6"/>
        <v>0</v>
      </c>
    </row>
    <row r="425" ht="20.25" hidden="1" customHeight="1" spans="1:5">
      <c r="A425" s="49">
        <v>2050402</v>
      </c>
      <c r="B425" s="50" t="s">
        <v>365</v>
      </c>
      <c r="C425" s="51">
        <f>IFERROR(VLOOKUP(A425,Sheet2!A:D,4,0),0)</f>
        <v>0</v>
      </c>
      <c r="D425" s="51"/>
      <c r="E425" s="39">
        <f t="shared" si="6"/>
        <v>0</v>
      </c>
    </row>
    <row r="426" ht="20.25" hidden="1" customHeight="1" spans="1:5">
      <c r="A426" s="49">
        <v>2050403</v>
      </c>
      <c r="B426" s="50" t="s">
        <v>366</v>
      </c>
      <c r="C426" s="51">
        <f>IFERROR(VLOOKUP(A426,Sheet2!A:D,4,0),0)</f>
        <v>0</v>
      </c>
      <c r="D426" s="51"/>
      <c r="E426" s="39">
        <f t="shared" si="6"/>
        <v>0</v>
      </c>
    </row>
    <row r="427" ht="20.25" hidden="1" customHeight="1" spans="1:5">
      <c r="A427" s="49">
        <v>2050404</v>
      </c>
      <c r="B427" s="50" t="s">
        <v>367</v>
      </c>
      <c r="C427" s="51">
        <f>IFERROR(VLOOKUP(A427,Sheet2!A:D,4,0),0)</f>
        <v>0</v>
      </c>
      <c r="D427" s="51"/>
      <c r="E427" s="39">
        <f t="shared" si="6"/>
        <v>0</v>
      </c>
    </row>
    <row r="428" ht="20.25" hidden="1" customHeight="1" spans="1:5">
      <c r="A428" s="49">
        <v>2050499</v>
      </c>
      <c r="B428" s="50" t="s">
        <v>368</v>
      </c>
      <c r="C428" s="51">
        <f>IFERROR(VLOOKUP(A428,Sheet2!A:D,4,0),0)</f>
        <v>0</v>
      </c>
      <c r="D428" s="51"/>
      <c r="E428" s="39">
        <f t="shared" si="6"/>
        <v>0</v>
      </c>
    </row>
    <row r="429" ht="20.25" hidden="1" customHeight="1" spans="1:5">
      <c r="A429" s="47">
        <v>20505</v>
      </c>
      <c r="B429" s="48" t="s">
        <v>369</v>
      </c>
      <c r="C429" s="46">
        <f>SUM(C430:C432)</f>
        <v>0</v>
      </c>
      <c r="D429" s="46"/>
      <c r="E429" s="39">
        <f t="shared" si="6"/>
        <v>0</v>
      </c>
    </row>
    <row r="430" ht="20.25" hidden="1" customHeight="1" spans="1:5">
      <c r="A430" s="49">
        <v>2050501</v>
      </c>
      <c r="B430" s="50" t="s">
        <v>370</v>
      </c>
      <c r="C430" s="51">
        <f>IFERROR(VLOOKUP(A430,Sheet2!A:D,4,0),0)</f>
        <v>0</v>
      </c>
      <c r="D430" s="51"/>
      <c r="E430" s="39">
        <f t="shared" si="6"/>
        <v>0</v>
      </c>
    </row>
    <row r="431" ht="20.25" hidden="1" customHeight="1" spans="1:5">
      <c r="A431" s="49">
        <v>2050502</v>
      </c>
      <c r="B431" s="50" t="s">
        <v>371</v>
      </c>
      <c r="C431" s="51">
        <f>IFERROR(VLOOKUP(A431,Sheet2!A:D,4,0),0)</f>
        <v>0</v>
      </c>
      <c r="D431" s="51"/>
      <c r="E431" s="39">
        <f t="shared" si="6"/>
        <v>0</v>
      </c>
    </row>
    <row r="432" ht="20.25" hidden="1" customHeight="1" spans="1:5">
      <c r="A432" s="49">
        <v>2050599</v>
      </c>
      <c r="B432" s="50" t="s">
        <v>372</v>
      </c>
      <c r="C432" s="51">
        <f>IFERROR(VLOOKUP(A432,Sheet2!A:D,4,0),0)</f>
        <v>0</v>
      </c>
      <c r="D432" s="51"/>
      <c r="E432" s="39">
        <f t="shared" si="6"/>
        <v>0</v>
      </c>
    </row>
    <row r="433" ht="20.25" hidden="1" customHeight="1" spans="1:5">
      <c r="A433" s="47">
        <v>20506</v>
      </c>
      <c r="B433" s="48" t="s">
        <v>373</v>
      </c>
      <c r="C433" s="46">
        <f>SUM(C434:C436)</f>
        <v>0</v>
      </c>
      <c r="D433" s="46"/>
      <c r="E433" s="39">
        <f t="shared" si="6"/>
        <v>0</v>
      </c>
    </row>
    <row r="434" ht="20.25" hidden="1" customHeight="1" spans="1:5">
      <c r="A434" s="49">
        <v>2050601</v>
      </c>
      <c r="B434" s="50" t="s">
        <v>374</v>
      </c>
      <c r="C434" s="51">
        <f>IFERROR(VLOOKUP(A434,Sheet2!A:D,4,0),0)</f>
        <v>0</v>
      </c>
      <c r="D434" s="51"/>
      <c r="E434" s="39">
        <f t="shared" si="6"/>
        <v>0</v>
      </c>
    </row>
    <row r="435" ht="20.25" hidden="1" customHeight="1" spans="1:5">
      <c r="A435" s="49">
        <v>2050602</v>
      </c>
      <c r="B435" s="50" t="s">
        <v>375</v>
      </c>
      <c r="C435" s="51">
        <f>IFERROR(VLOOKUP(A435,Sheet2!A:D,4,0),0)</f>
        <v>0</v>
      </c>
      <c r="D435" s="51"/>
      <c r="E435" s="39">
        <f t="shared" si="6"/>
        <v>0</v>
      </c>
    </row>
    <row r="436" ht="20.25" hidden="1" customHeight="1" spans="1:5">
      <c r="A436" s="49">
        <v>2050699</v>
      </c>
      <c r="B436" s="50" t="s">
        <v>376</v>
      </c>
      <c r="C436" s="51">
        <f>IFERROR(VLOOKUP(A436,Sheet2!A:D,4,0),0)</f>
        <v>0</v>
      </c>
      <c r="D436" s="51"/>
      <c r="E436" s="39">
        <f t="shared" si="6"/>
        <v>0</v>
      </c>
    </row>
    <row r="437" ht="20.25" customHeight="1" spans="1:5">
      <c r="A437" s="47">
        <v>20507</v>
      </c>
      <c r="B437" s="48" t="s">
        <v>377</v>
      </c>
      <c r="C437" s="46">
        <f>SUM(C438:C440)</f>
        <v>6</v>
      </c>
      <c r="D437" s="46">
        <f>SUM(D438:D440)</f>
        <v>59000</v>
      </c>
      <c r="E437" s="39">
        <f t="shared" si="6"/>
        <v>5.9</v>
      </c>
    </row>
    <row r="438" ht="20.25" customHeight="1" spans="1:5">
      <c r="A438" s="49">
        <v>2050701</v>
      </c>
      <c r="B438" s="50" t="s">
        <v>378</v>
      </c>
      <c r="C438" s="52">
        <v>6</v>
      </c>
      <c r="D438" s="52">
        <v>56000</v>
      </c>
      <c r="E438" s="39">
        <f t="shared" si="6"/>
        <v>5.6</v>
      </c>
    </row>
    <row r="439" ht="20.25" hidden="1" customHeight="1" spans="1:5">
      <c r="A439" s="49">
        <v>2050702</v>
      </c>
      <c r="B439" s="50" t="s">
        <v>379</v>
      </c>
      <c r="C439" s="51">
        <f>IFERROR(VLOOKUP(A439,Sheet2!A:D,4,0),0)</f>
        <v>0</v>
      </c>
      <c r="D439" s="51"/>
      <c r="E439" s="39">
        <f t="shared" si="6"/>
        <v>0</v>
      </c>
    </row>
    <row r="440" ht="20.25" hidden="1" customHeight="1" spans="1:5">
      <c r="A440" s="49">
        <v>2050799</v>
      </c>
      <c r="B440" s="50" t="s">
        <v>380</v>
      </c>
      <c r="C440" s="52">
        <v>0</v>
      </c>
      <c r="D440" s="52">
        <v>3000</v>
      </c>
      <c r="E440" s="39">
        <f t="shared" si="6"/>
        <v>0.3</v>
      </c>
    </row>
    <row r="441" ht="20.25" hidden="1" customHeight="1" spans="1:5">
      <c r="A441" s="47">
        <v>20508</v>
      </c>
      <c r="B441" s="48" t="s">
        <v>381</v>
      </c>
      <c r="C441" s="46">
        <f>SUM(C442:C446)</f>
        <v>0</v>
      </c>
      <c r="D441" s="46"/>
      <c r="E441" s="39">
        <f t="shared" si="6"/>
        <v>0</v>
      </c>
    </row>
    <row r="442" ht="20.25" hidden="1" customHeight="1" spans="1:5">
      <c r="A442" s="49">
        <v>2050801</v>
      </c>
      <c r="B442" s="50" t="s">
        <v>382</v>
      </c>
      <c r="C442" s="51">
        <f>IFERROR(VLOOKUP(A442,Sheet2!A:D,4,0),0)</f>
        <v>0</v>
      </c>
      <c r="D442" s="51"/>
      <c r="E442" s="39">
        <f t="shared" si="6"/>
        <v>0</v>
      </c>
    </row>
    <row r="443" ht="20.25" hidden="1" customHeight="1" spans="1:5">
      <c r="A443" s="49">
        <v>2050802</v>
      </c>
      <c r="B443" s="50" t="s">
        <v>383</v>
      </c>
      <c r="C443" s="51">
        <f>IFERROR(VLOOKUP(A443,Sheet2!A:D,4,0),0)</f>
        <v>0</v>
      </c>
      <c r="D443" s="51"/>
      <c r="E443" s="39">
        <f t="shared" si="6"/>
        <v>0</v>
      </c>
    </row>
    <row r="444" ht="20.25" hidden="1" customHeight="1" spans="1:5">
      <c r="A444" s="49">
        <v>2050803</v>
      </c>
      <c r="B444" s="50" t="s">
        <v>384</v>
      </c>
      <c r="C444" s="51">
        <f>IFERROR(VLOOKUP(A444,Sheet2!A:D,4,0),0)</f>
        <v>0</v>
      </c>
      <c r="D444" s="51"/>
      <c r="E444" s="39">
        <f t="shared" si="6"/>
        <v>0</v>
      </c>
    </row>
    <row r="445" ht="20.25" hidden="1" customHeight="1" spans="1:5">
      <c r="A445" s="49">
        <v>2050804</v>
      </c>
      <c r="B445" s="50" t="s">
        <v>385</v>
      </c>
      <c r="C445" s="51">
        <f>IFERROR(VLOOKUP(A445,Sheet2!A:D,4,0),0)</f>
        <v>0</v>
      </c>
      <c r="D445" s="51"/>
      <c r="E445" s="39">
        <f t="shared" si="6"/>
        <v>0</v>
      </c>
    </row>
    <row r="446" ht="20.25" hidden="1" customHeight="1" spans="1:5">
      <c r="A446" s="49">
        <v>2050899</v>
      </c>
      <c r="B446" s="50" t="s">
        <v>386</v>
      </c>
      <c r="C446" s="51">
        <f>IFERROR(VLOOKUP(A446,Sheet2!A:D,4,0),0)</f>
        <v>0</v>
      </c>
      <c r="D446" s="51"/>
      <c r="E446" s="39">
        <f t="shared" si="6"/>
        <v>0</v>
      </c>
    </row>
    <row r="447" ht="20.25" hidden="1" customHeight="1" spans="1:5">
      <c r="A447" s="47">
        <v>20509</v>
      </c>
      <c r="B447" s="48" t="s">
        <v>387</v>
      </c>
      <c r="C447" s="46">
        <f>SUM(C448:C453)</f>
        <v>0</v>
      </c>
      <c r="D447" s="46"/>
      <c r="E447" s="39">
        <f t="shared" si="6"/>
        <v>0</v>
      </c>
    </row>
    <row r="448" ht="20.25" hidden="1" customHeight="1" spans="1:5">
      <c r="A448" s="49">
        <v>2050901</v>
      </c>
      <c r="B448" s="50" t="s">
        <v>388</v>
      </c>
      <c r="C448" s="51">
        <f>IFERROR(VLOOKUP(A448,Sheet2!A:D,4,0),0)</f>
        <v>0</v>
      </c>
      <c r="D448" s="51"/>
      <c r="E448" s="39">
        <f t="shared" si="6"/>
        <v>0</v>
      </c>
    </row>
    <row r="449" s="37" customFormat="1" ht="20.25" hidden="1" customHeight="1" spans="1:5">
      <c r="A449" s="49">
        <v>2050902</v>
      </c>
      <c r="B449" s="50" t="s">
        <v>389</v>
      </c>
      <c r="C449" s="51">
        <f>IFERROR(VLOOKUP(A449,Sheet2!A:D,4,0),0)</f>
        <v>0</v>
      </c>
      <c r="D449" s="51"/>
      <c r="E449" s="39">
        <f t="shared" si="6"/>
        <v>0</v>
      </c>
    </row>
    <row r="450" ht="20.25" hidden="1" customHeight="1" spans="1:5">
      <c r="A450" s="49">
        <v>2050903</v>
      </c>
      <c r="B450" s="50" t="s">
        <v>390</v>
      </c>
      <c r="C450" s="51">
        <f>IFERROR(VLOOKUP(A450,Sheet2!A:D,4,0),0)</f>
        <v>0</v>
      </c>
      <c r="D450" s="51"/>
      <c r="E450" s="39">
        <f t="shared" si="6"/>
        <v>0</v>
      </c>
    </row>
    <row r="451" ht="20.25" hidden="1" customHeight="1" spans="1:5">
      <c r="A451" s="49">
        <v>2050904</v>
      </c>
      <c r="B451" s="50" t="s">
        <v>391</v>
      </c>
      <c r="C451" s="51">
        <f>IFERROR(VLOOKUP(A451,Sheet2!A:D,4,0),0)</f>
        <v>0</v>
      </c>
      <c r="D451" s="51"/>
      <c r="E451" s="39">
        <f t="shared" si="6"/>
        <v>0</v>
      </c>
    </row>
    <row r="452" ht="20.25" hidden="1" customHeight="1" spans="1:5">
      <c r="A452" s="49">
        <v>2050905</v>
      </c>
      <c r="B452" s="50" t="s">
        <v>392</v>
      </c>
      <c r="C452" s="51">
        <f>IFERROR(VLOOKUP(A452,Sheet2!A:D,4,0),0)</f>
        <v>0</v>
      </c>
      <c r="D452" s="51"/>
      <c r="E452" s="39">
        <f t="shared" si="6"/>
        <v>0</v>
      </c>
    </row>
    <row r="453" ht="20.25" hidden="1" customHeight="1" spans="1:5">
      <c r="A453" s="49">
        <v>2050999</v>
      </c>
      <c r="B453" s="50" t="s">
        <v>393</v>
      </c>
      <c r="C453" s="51"/>
      <c r="D453" s="51"/>
      <c r="E453" s="39">
        <f t="shared" si="6"/>
        <v>0</v>
      </c>
    </row>
    <row r="454" ht="20.25" hidden="1" customHeight="1" spans="1:5">
      <c r="A454" s="47">
        <v>20599</v>
      </c>
      <c r="B454" s="48" t="s">
        <v>394</v>
      </c>
      <c r="C454" s="46">
        <f>C455</f>
        <v>0</v>
      </c>
      <c r="D454" s="46"/>
      <c r="E454" s="39">
        <f t="shared" si="6"/>
        <v>0</v>
      </c>
    </row>
    <row r="455" ht="20.25" hidden="1" customHeight="1" spans="1:5">
      <c r="A455" s="49">
        <v>2059999</v>
      </c>
      <c r="B455" s="50" t="s">
        <v>395</v>
      </c>
      <c r="C455" s="51">
        <f>IFERROR(VLOOKUP(A455,Sheet2!A:D,4,0),0)</f>
        <v>0</v>
      </c>
      <c r="D455" s="51"/>
      <c r="E455" s="39">
        <f t="shared" si="6"/>
        <v>0</v>
      </c>
    </row>
    <row r="456" ht="20.25" hidden="1" customHeight="1" spans="1:5">
      <c r="A456" s="47">
        <v>206</v>
      </c>
      <c r="B456" s="48" t="s">
        <v>18</v>
      </c>
      <c r="C456" s="46">
        <f>C457+C462+C471+C477+C482+C487+C492+C499+C503+C507</f>
        <v>0</v>
      </c>
      <c r="D456" s="46"/>
      <c r="E456" s="39">
        <f t="shared" si="6"/>
        <v>0</v>
      </c>
    </row>
    <row r="457" ht="20.25" hidden="1" customHeight="1" spans="1:5">
      <c r="A457" s="47">
        <v>20601</v>
      </c>
      <c r="B457" s="48" t="s">
        <v>396</v>
      </c>
      <c r="C457" s="46">
        <f>SUM(C458:C461)</f>
        <v>0</v>
      </c>
      <c r="D457" s="46"/>
      <c r="E457" s="39">
        <f t="shared" si="6"/>
        <v>0</v>
      </c>
    </row>
    <row r="458" ht="20.25" hidden="1" customHeight="1" spans="1:5">
      <c r="A458" s="49">
        <v>2060101</v>
      </c>
      <c r="B458" s="50" t="s">
        <v>117</v>
      </c>
      <c r="C458" s="51">
        <f>IFERROR(VLOOKUP(A458,Sheet2!A:D,4,0),0)</f>
        <v>0</v>
      </c>
      <c r="D458" s="51"/>
      <c r="E458" s="39">
        <f t="shared" si="6"/>
        <v>0</v>
      </c>
    </row>
    <row r="459" ht="20.25" hidden="1" customHeight="1" spans="1:5">
      <c r="A459" s="49">
        <v>2060102</v>
      </c>
      <c r="B459" s="50" t="s">
        <v>118</v>
      </c>
      <c r="C459" s="51">
        <f>IFERROR(VLOOKUP(A459,Sheet2!A:D,4,0),0)</f>
        <v>0</v>
      </c>
      <c r="D459" s="51"/>
      <c r="E459" s="39">
        <f t="shared" si="6"/>
        <v>0</v>
      </c>
    </row>
    <row r="460" s="37" customFormat="1" ht="20.25" hidden="1" customHeight="1" spans="1:5">
      <c r="A460" s="49">
        <v>2060103</v>
      </c>
      <c r="B460" s="50" t="s">
        <v>119</v>
      </c>
      <c r="C460" s="51">
        <f>IFERROR(VLOOKUP(A460,Sheet2!A:D,4,0),0)</f>
        <v>0</v>
      </c>
      <c r="D460" s="51"/>
      <c r="E460" s="39">
        <f t="shared" si="6"/>
        <v>0</v>
      </c>
    </row>
    <row r="461" ht="20.25" hidden="1" customHeight="1" spans="1:5">
      <c r="A461" s="49">
        <v>2060199</v>
      </c>
      <c r="B461" s="50" t="s">
        <v>397</v>
      </c>
      <c r="C461" s="51">
        <f>IFERROR(VLOOKUP(A461,Sheet2!A:D,4,0),0)</f>
        <v>0</v>
      </c>
      <c r="D461" s="51"/>
      <c r="E461" s="39">
        <f t="shared" si="6"/>
        <v>0</v>
      </c>
    </row>
    <row r="462" ht="20.25" hidden="1" customHeight="1" spans="1:5">
      <c r="A462" s="47">
        <v>20602</v>
      </c>
      <c r="B462" s="48" t="s">
        <v>398</v>
      </c>
      <c r="C462" s="46">
        <f>SUM(C463:C470)</f>
        <v>0</v>
      </c>
      <c r="D462" s="46"/>
      <c r="E462" s="39">
        <f t="shared" si="6"/>
        <v>0</v>
      </c>
    </row>
    <row r="463" ht="20.25" hidden="1" customHeight="1" spans="1:5">
      <c r="A463" s="49">
        <v>2060201</v>
      </c>
      <c r="B463" s="50" t="s">
        <v>399</v>
      </c>
      <c r="C463" s="51">
        <f>IFERROR(VLOOKUP(A463,Sheet2!A:D,4,0),0)</f>
        <v>0</v>
      </c>
      <c r="D463" s="51"/>
      <c r="E463" s="39">
        <f t="shared" si="6"/>
        <v>0</v>
      </c>
    </row>
    <row r="464" ht="20.25" hidden="1" customHeight="1" spans="1:5">
      <c r="A464" s="49">
        <v>2060203</v>
      </c>
      <c r="B464" s="50" t="s">
        <v>400</v>
      </c>
      <c r="C464" s="51">
        <f>IFERROR(VLOOKUP(A464,Sheet2!A:D,4,0),0)</f>
        <v>0</v>
      </c>
      <c r="D464" s="51"/>
      <c r="E464" s="39">
        <f t="shared" si="6"/>
        <v>0</v>
      </c>
    </row>
    <row r="465" ht="20.25" hidden="1" customHeight="1" spans="1:5">
      <c r="A465" s="49">
        <v>2060204</v>
      </c>
      <c r="B465" s="50" t="s">
        <v>401</v>
      </c>
      <c r="C465" s="51">
        <f>IFERROR(VLOOKUP(A465,Sheet2!A:D,4,0),0)</f>
        <v>0</v>
      </c>
      <c r="D465" s="51"/>
      <c r="E465" s="39">
        <f t="shared" si="6"/>
        <v>0</v>
      </c>
    </row>
    <row r="466" ht="20.25" hidden="1" customHeight="1" spans="1:5">
      <c r="A466" s="49">
        <v>2060205</v>
      </c>
      <c r="B466" s="50" t="s">
        <v>402</v>
      </c>
      <c r="C466" s="51">
        <f>IFERROR(VLOOKUP(A466,Sheet2!A:D,4,0),0)</f>
        <v>0</v>
      </c>
      <c r="D466" s="51"/>
      <c r="E466" s="39">
        <f t="shared" si="6"/>
        <v>0</v>
      </c>
    </row>
    <row r="467" ht="20.25" hidden="1" customHeight="1" spans="1:5">
      <c r="A467" s="49">
        <v>2060206</v>
      </c>
      <c r="B467" s="50" t="s">
        <v>403</v>
      </c>
      <c r="C467" s="51">
        <f>IFERROR(VLOOKUP(A467,Sheet2!A:D,4,0),0)</f>
        <v>0</v>
      </c>
      <c r="D467" s="51"/>
      <c r="E467" s="39">
        <f t="shared" si="6"/>
        <v>0</v>
      </c>
    </row>
    <row r="468" ht="20.25" hidden="1" customHeight="1" spans="1:5">
      <c r="A468" s="49">
        <v>2060207</v>
      </c>
      <c r="B468" s="50" t="s">
        <v>404</v>
      </c>
      <c r="C468" s="51">
        <f>IFERROR(VLOOKUP(A468,Sheet2!A:D,4,0),0)</f>
        <v>0</v>
      </c>
      <c r="D468" s="51"/>
      <c r="E468" s="39">
        <f t="shared" ref="E468:E531" si="7">D468/10000</f>
        <v>0</v>
      </c>
    </row>
    <row r="469" ht="20.25" hidden="1" customHeight="1" spans="1:5">
      <c r="A469" s="61">
        <v>2060208</v>
      </c>
      <c r="B469" s="62" t="s">
        <v>405</v>
      </c>
      <c r="C469" s="51">
        <f>IFERROR(VLOOKUP(A469,Sheet2!A:D,4,0),0)</f>
        <v>0</v>
      </c>
      <c r="D469" s="51"/>
      <c r="E469" s="39">
        <f t="shared" si="7"/>
        <v>0</v>
      </c>
    </row>
    <row r="470" ht="20.25" hidden="1" customHeight="1" spans="1:5">
      <c r="A470" s="49">
        <v>2060299</v>
      </c>
      <c r="B470" s="50" t="s">
        <v>406</v>
      </c>
      <c r="C470" s="51">
        <f>IFERROR(VLOOKUP(A470,Sheet2!A:D,4,0),0)</f>
        <v>0</v>
      </c>
      <c r="D470" s="51"/>
      <c r="E470" s="39">
        <f t="shared" si="7"/>
        <v>0</v>
      </c>
    </row>
    <row r="471" ht="20.25" hidden="1" customHeight="1" spans="1:5">
      <c r="A471" s="47">
        <v>20603</v>
      </c>
      <c r="B471" s="48" t="s">
        <v>407</v>
      </c>
      <c r="C471" s="46">
        <f>SUM(C472:C476)</f>
        <v>0</v>
      </c>
      <c r="D471" s="46"/>
      <c r="E471" s="39">
        <f t="shared" si="7"/>
        <v>0</v>
      </c>
    </row>
    <row r="472" ht="20.25" hidden="1" customHeight="1" spans="1:5">
      <c r="A472" s="49">
        <v>2060301</v>
      </c>
      <c r="B472" s="50" t="s">
        <v>399</v>
      </c>
      <c r="C472" s="51">
        <f>IFERROR(VLOOKUP(A472,Sheet2!A:D,4,0),0)</f>
        <v>0</v>
      </c>
      <c r="D472" s="51"/>
      <c r="E472" s="39">
        <f t="shared" si="7"/>
        <v>0</v>
      </c>
    </row>
    <row r="473" ht="20.25" hidden="1" customHeight="1" spans="1:5">
      <c r="A473" s="49">
        <v>2060302</v>
      </c>
      <c r="B473" s="50" t="s">
        <v>408</v>
      </c>
      <c r="C473" s="51">
        <f>IFERROR(VLOOKUP(A473,Sheet2!A:D,4,0),0)</f>
        <v>0</v>
      </c>
      <c r="D473" s="51"/>
      <c r="E473" s="39">
        <f t="shared" si="7"/>
        <v>0</v>
      </c>
    </row>
    <row r="474" ht="20.25" hidden="1" customHeight="1" spans="1:5">
      <c r="A474" s="49">
        <v>2060303</v>
      </c>
      <c r="B474" s="50" t="s">
        <v>409</v>
      </c>
      <c r="C474" s="51">
        <f>IFERROR(VLOOKUP(A474,Sheet2!A:D,4,0),0)</f>
        <v>0</v>
      </c>
      <c r="D474" s="51"/>
      <c r="E474" s="39">
        <f t="shared" si="7"/>
        <v>0</v>
      </c>
    </row>
    <row r="475" ht="20.25" hidden="1" customHeight="1" spans="1:5">
      <c r="A475" s="49">
        <v>2060304</v>
      </c>
      <c r="B475" s="50" t="s">
        <v>410</v>
      </c>
      <c r="C475" s="51">
        <f>IFERROR(VLOOKUP(A475,Sheet2!A:D,4,0),0)</f>
        <v>0</v>
      </c>
      <c r="D475" s="51"/>
      <c r="E475" s="39">
        <f t="shared" si="7"/>
        <v>0</v>
      </c>
    </row>
    <row r="476" ht="20.25" hidden="1" customHeight="1" spans="1:5">
      <c r="A476" s="49">
        <v>2060399</v>
      </c>
      <c r="B476" s="50" t="s">
        <v>411</v>
      </c>
      <c r="C476" s="51">
        <f>IFERROR(VLOOKUP(A476,Sheet2!A:D,4,0),0)</f>
        <v>0</v>
      </c>
      <c r="D476" s="51"/>
      <c r="E476" s="39">
        <f t="shared" si="7"/>
        <v>0</v>
      </c>
    </row>
    <row r="477" ht="20.25" hidden="1" customHeight="1" spans="1:5">
      <c r="A477" s="47">
        <v>20604</v>
      </c>
      <c r="B477" s="48" t="s">
        <v>412</v>
      </c>
      <c r="C477" s="46">
        <f>SUM(C478:C481)</f>
        <v>0</v>
      </c>
      <c r="D477" s="46"/>
      <c r="E477" s="39">
        <f t="shared" si="7"/>
        <v>0</v>
      </c>
    </row>
    <row r="478" ht="20.25" hidden="1" customHeight="1" spans="1:5">
      <c r="A478" s="49">
        <v>2060401</v>
      </c>
      <c r="B478" s="50" t="s">
        <v>399</v>
      </c>
      <c r="C478" s="51">
        <f>IFERROR(VLOOKUP(A478,Sheet2!A:D,4,0),0)</f>
        <v>0</v>
      </c>
      <c r="D478" s="51"/>
      <c r="E478" s="39">
        <f t="shared" si="7"/>
        <v>0</v>
      </c>
    </row>
    <row r="479" ht="20.25" hidden="1" customHeight="1" spans="1:5">
      <c r="A479" s="49">
        <v>2060404</v>
      </c>
      <c r="B479" s="50" t="s">
        <v>413</v>
      </c>
      <c r="C479" s="51">
        <f>IFERROR(VLOOKUP(A479,Sheet2!A:D,4,0),0)</f>
        <v>0</v>
      </c>
      <c r="D479" s="51"/>
      <c r="E479" s="39">
        <f t="shared" si="7"/>
        <v>0</v>
      </c>
    </row>
    <row r="480" ht="20.25" hidden="1" customHeight="1" spans="1:5">
      <c r="A480" s="61">
        <v>2060405</v>
      </c>
      <c r="B480" s="62" t="s">
        <v>414</v>
      </c>
      <c r="C480" s="51">
        <f>IFERROR(VLOOKUP(A480,Sheet2!A:D,4,0),0)</f>
        <v>0</v>
      </c>
      <c r="D480" s="51"/>
      <c r="E480" s="39">
        <f t="shared" si="7"/>
        <v>0</v>
      </c>
    </row>
    <row r="481" ht="20.25" hidden="1" customHeight="1" spans="1:5">
      <c r="A481" s="49">
        <v>2060499</v>
      </c>
      <c r="B481" s="50" t="s">
        <v>415</v>
      </c>
      <c r="C481" s="51">
        <f>IFERROR(VLOOKUP(A481,Sheet2!A:D,4,0),0)</f>
        <v>0</v>
      </c>
      <c r="D481" s="51"/>
      <c r="E481" s="39">
        <f t="shared" si="7"/>
        <v>0</v>
      </c>
    </row>
    <row r="482" ht="20.25" hidden="1" customHeight="1" spans="1:5">
      <c r="A482" s="47">
        <v>20605</v>
      </c>
      <c r="B482" s="48" t="s">
        <v>416</v>
      </c>
      <c r="C482" s="46">
        <f>SUM(C483:C486)</f>
        <v>0</v>
      </c>
      <c r="D482" s="46"/>
      <c r="E482" s="39">
        <f t="shared" si="7"/>
        <v>0</v>
      </c>
    </row>
    <row r="483" ht="20.25" hidden="1" customHeight="1" spans="1:5">
      <c r="A483" s="49">
        <v>2060501</v>
      </c>
      <c r="B483" s="50" t="s">
        <v>399</v>
      </c>
      <c r="C483" s="51">
        <f>IFERROR(VLOOKUP(A483,Sheet2!A:D,4,0),0)</f>
        <v>0</v>
      </c>
      <c r="D483" s="51"/>
      <c r="E483" s="39">
        <f t="shared" si="7"/>
        <v>0</v>
      </c>
    </row>
    <row r="484" ht="20.25" hidden="1" customHeight="1" spans="1:5">
      <c r="A484" s="49">
        <v>2060502</v>
      </c>
      <c r="B484" s="50" t="s">
        <v>417</v>
      </c>
      <c r="C484" s="51">
        <f>IFERROR(VLOOKUP(A484,Sheet2!A:D,4,0),0)</f>
        <v>0</v>
      </c>
      <c r="D484" s="51"/>
      <c r="E484" s="39">
        <f t="shared" si="7"/>
        <v>0</v>
      </c>
    </row>
    <row r="485" ht="20.25" hidden="1" customHeight="1" spans="1:5">
      <c r="A485" s="49">
        <v>2060503</v>
      </c>
      <c r="B485" s="50" t="s">
        <v>418</v>
      </c>
      <c r="C485" s="51">
        <f>IFERROR(VLOOKUP(A485,Sheet2!A:D,4,0),0)</f>
        <v>0</v>
      </c>
      <c r="D485" s="51"/>
      <c r="E485" s="39">
        <f t="shared" si="7"/>
        <v>0</v>
      </c>
    </row>
    <row r="486" ht="20.25" hidden="1" customHeight="1" spans="1:5">
      <c r="A486" s="49">
        <v>2060599</v>
      </c>
      <c r="B486" s="50" t="s">
        <v>419</v>
      </c>
      <c r="C486" s="51">
        <f>IFERROR(VLOOKUP(A486,Sheet2!A:D,4,0),0)</f>
        <v>0</v>
      </c>
      <c r="D486" s="51"/>
      <c r="E486" s="39">
        <f t="shared" si="7"/>
        <v>0</v>
      </c>
    </row>
    <row r="487" ht="20.25" hidden="1" customHeight="1" spans="1:5">
      <c r="A487" s="47">
        <v>20606</v>
      </c>
      <c r="B487" s="48" t="s">
        <v>420</v>
      </c>
      <c r="C487" s="46">
        <f>SUM(C488:C491)</f>
        <v>0</v>
      </c>
      <c r="D487" s="46"/>
      <c r="E487" s="39">
        <f t="shared" si="7"/>
        <v>0</v>
      </c>
    </row>
    <row r="488" ht="20.25" hidden="1" customHeight="1" spans="1:5">
      <c r="A488" s="49">
        <v>2060601</v>
      </c>
      <c r="B488" s="50" t="s">
        <v>421</v>
      </c>
      <c r="C488" s="51">
        <f>IFERROR(VLOOKUP(A488,Sheet2!A:D,4,0),0)</f>
        <v>0</v>
      </c>
      <c r="D488" s="51"/>
      <c r="E488" s="39">
        <f t="shared" si="7"/>
        <v>0</v>
      </c>
    </row>
    <row r="489" ht="20.25" hidden="1" customHeight="1" spans="1:5">
      <c r="A489" s="49">
        <v>2060602</v>
      </c>
      <c r="B489" s="50" t="s">
        <v>422</v>
      </c>
      <c r="C489" s="51">
        <f>IFERROR(VLOOKUP(A489,Sheet2!A:D,4,0),0)</f>
        <v>0</v>
      </c>
      <c r="D489" s="51"/>
      <c r="E489" s="39">
        <f t="shared" si="7"/>
        <v>0</v>
      </c>
    </row>
    <row r="490" ht="20.25" hidden="1" customHeight="1" spans="1:5">
      <c r="A490" s="49">
        <v>2060603</v>
      </c>
      <c r="B490" s="50" t="s">
        <v>423</v>
      </c>
      <c r="C490" s="51">
        <f>IFERROR(VLOOKUP(A490,Sheet2!A:D,4,0),0)</f>
        <v>0</v>
      </c>
      <c r="D490" s="51"/>
      <c r="E490" s="39">
        <f t="shared" si="7"/>
        <v>0</v>
      </c>
    </row>
    <row r="491" ht="20.25" hidden="1" customHeight="1" spans="1:5">
      <c r="A491" s="49">
        <v>2060699</v>
      </c>
      <c r="B491" s="50" t="s">
        <v>424</v>
      </c>
      <c r="C491" s="51">
        <f>IFERROR(VLOOKUP(A491,Sheet2!A:D,4,0),0)</f>
        <v>0</v>
      </c>
      <c r="D491" s="51"/>
      <c r="E491" s="39">
        <f t="shared" si="7"/>
        <v>0</v>
      </c>
    </row>
    <row r="492" ht="20.25" hidden="1" customHeight="1" spans="1:5">
      <c r="A492" s="47">
        <v>20607</v>
      </c>
      <c r="B492" s="48" t="s">
        <v>425</v>
      </c>
      <c r="C492" s="46">
        <f>SUM(C493:C498)</f>
        <v>0</v>
      </c>
      <c r="D492" s="46"/>
      <c r="E492" s="39">
        <f t="shared" si="7"/>
        <v>0</v>
      </c>
    </row>
    <row r="493" ht="20.25" hidden="1" customHeight="1" spans="1:5">
      <c r="A493" s="49">
        <v>2060701</v>
      </c>
      <c r="B493" s="50" t="s">
        <v>399</v>
      </c>
      <c r="C493" s="51">
        <f>IFERROR(VLOOKUP(A493,Sheet2!A:D,4,0),0)</f>
        <v>0</v>
      </c>
      <c r="D493" s="51"/>
      <c r="E493" s="39">
        <f t="shared" si="7"/>
        <v>0</v>
      </c>
    </row>
    <row r="494" ht="20.25" hidden="1" customHeight="1" spans="1:5">
      <c r="A494" s="49">
        <v>2060702</v>
      </c>
      <c r="B494" s="50" t="s">
        <v>426</v>
      </c>
      <c r="C494" s="51">
        <f>IFERROR(VLOOKUP(A494,Sheet2!A:D,4,0),0)</f>
        <v>0</v>
      </c>
      <c r="D494" s="51"/>
      <c r="E494" s="39">
        <f t="shared" si="7"/>
        <v>0</v>
      </c>
    </row>
    <row r="495" ht="20.25" hidden="1" customHeight="1" spans="1:5">
      <c r="A495" s="49">
        <v>2060703</v>
      </c>
      <c r="B495" s="50" t="s">
        <v>427</v>
      </c>
      <c r="C495" s="51">
        <f>IFERROR(VLOOKUP(A495,Sheet2!A:D,4,0),0)</f>
        <v>0</v>
      </c>
      <c r="D495" s="51"/>
      <c r="E495" s="39">
        <f t="shared" si="7"/>
        <v>0</v>
      </c>
    </row>
    <row r="496" ht="20.25" hidden="1" customHeight="1" spans="1:5">
      <c r="A496" s="49">
        <v>2060704</v>
      </c>
      <c r="B496" s="50" t="s">
        <v>428</v>
      </c>
      <c r="C496" s="51">
        <f>IFERROR(VLOOKUP(A496,Sheet2!A:D,4,0),0)</f>
        <v>0</v>
      </c>
      <c r="D496" s="51"/>
      <c r="E496" s="39">
        <f t="shared" si="7"/>
        <v>0</v>
      </c>
    </row>
    <row r="497" ht="20.25" hidden="1" customHeight="1" spans="1:5">
      <c r="A497" s="49">
        <v>2060705</v>
      </c>
      <c r="B497" s="50" t="s">
        <v>429</v>
      </c>
      <c r="C497" s="51">
        <f>IFERROR(VLOOKUP(A497,Sheet2!A:D,4,0),0)</f>
        <v>0</v>
      </c>
      <c r="D497" s="51"/>
      <c r="E497" s="39">
        <f t="shared" si="7"/>
        <v>0</v>
      </c>
    </row>
    <row r="498" ht="20.25" hidden="1" customHeight="1" spans="1:5">
      <c r="A498" s="49">
        <v>2060799</v>
      </c>
      <c r="B498" s="50" t="s">
        <v>430</v>
      </c>
      <c r="C498" s="51">
        <f>IFERROR(VLOOKUP(A498,Sheet2!A:D,4,0),0)</f>
        <v>0</v>
      </c>
      <c r="D498" s="51"/>
      <c r="E498" s="39">
        <f t="shared" si="7"/>
        <v>0</v>
      </c>
    </row>
    <row r="499" ht="20.25" hidden="1" customHeight="1" spans="1:5">
      <c r="A499" s="47">
        <v>20608</v>
      </c>
      <c r="B499" s="48" t="s">
        <v>431</v>
      </c>
      <c r="C499" s="46">
        <f>SUM(C500:C502)</f>
        <v>0</v>
      </c>
      <c r="D499" s="46"/>
      <c r="E499" s="39">
        <f t="shared" si="7"/>
        <v>0</v>
      </c>
    </row>
    <row r="500" ht="20.25" hidden="1" customHeight="1" spans="1:5">
      <c r="A500" s="49">
        <v>2060801</v>
      </c>
      <c r="B500" s="50" t="s">
        <v>432</v>
      </c>
      <c r="C500" s="51">
        <f>IFERROR(VLOOKUP(A500,Sheet2!A:D,4,0),0)</f>
        <v>0</v>
      </c>
      <c r="D500" s="51"/>
      <c r="E500" s="39">
        <f t="shared" si="7"/>
        <v>0</v>
      </c>
    </row>
    <row r="501" ht="20.25" hidden="1" customHeight="1" spans="1:5">
      <c r="A501" s="49">
        <v>2060802</v>
      </c>
      <c r="B501" s="50" t="s">
        <v>433</v>
      </c>
      <c r="C501" s="51">
        <f>IFERROR(VLOOKUP(A501,Sheet2!A:D,4,0),0)</f>
        <v>0</v>
      </c>
      <c r="D501" s="51"/>
      <c r="E501" s="39">
        <f t="shared" si="7"/>
        <v>0</v>
      </c>
    </row>
    <row r="502" ht="20.25" hidden="1" customHeight="1" spans="1:5">
      <c r="A502" s="49">
        <v>2060899</v>
      </c>
      <c r="B502" s="50" t="s">
        <v>434</v>
      </c>
      <c r="C502" s="51">
        <f>IFERROR(VLOOKUP(A502,Sheet2!A:D,4,0),0)</f>
        <v>0</v>
      </c>
      <c r="D502" s="51"/>
      <c r="E502" s="39">
        <f t="shared" si="7"/>
        <v>0</v>
      </c>
    </row>
    <row r="503" ht="20.25" hidden="1" customHeight="1" spans="1:5">
      <c r="A503" s="47">
        <v>20609</v>
      </c>
      <c r="B503" s="48" t="s">
        <v>435</v>
      </c>
      <c r="C503" s="46">
        <f>SUM(C504:C506)</f>
        <v>0</v>
      </c>
      <c r="D503" s="46"/>
      <c r="E503" s="39">
        <f t="shared" si="7"/>
        <v>0</v>
      </c>
    </row>
    <row r="504" ht="20.25" hidden="1" customHeight="1" spans="1:5">
      <c r="A504" s="49">
        <v>2060901</v>
      </c>
      <c r="B504" s="50" t="s">
        <v>436</v>
      </c>
      <c r="C504" s="51">
        <f>IFERROR(VLOOKUP(A504,Sheet2!A:D,4,0),0)</f>
        <v>0</v>
      </c>
      <c r="D504" s="51"/>
      <c r="E504" s="39">
        <f t="shared" si="7"/>
        <v>0</v>
      </c>
    </row>
    <row r="505" ht="20.25" hidden="1" customHeight="1" spans="1:5">
      <c r="A505" s="49">
        <v>2060902</v>
      </c>
      <c r="B505" s="50" t="s">
        <v>437</v>
      </c>
      <c r="C505" s="51">
        <f>IFERROR(VLOOKUP(A505,Sheet2!A:D,4,0),0)</f>
        <v>0</v>
      </c>
      <c r="D505" s="51"/>
      <c r="E505" s="39">
        <f t="shared" si="7"/>
        <v>0</v>
      </c>
    </row>
    <row r="506" ht="20.25" hidden="1" customHeight="1" spans="1:5">
      <c r="A506" s="49">
        <v>2060999</v>
      </c>
      <c r="B506" s="50" t="s">
        <v>438</v>
      </c>
      <c r="C506" s="51">
        <f>IFERROR(VLOOKUP(A506,Sheet2!A:D,4,0),0)</f>
        <v>0</v>
      </c>
      <c r="D506" s="51"/>
      <c r="E506" s="39">
        <f t="shared" si="7"/>
        <v>0</v>
      </c>
    </row>
    <row r="507" ht="20.25" hidden="1" customHeight="1" spans="1:5">
      <c r="A507" s="47">
        <v>20699</v>
      </c>
      <c r="B507" s="48" t="s">
        <v>439</v>
      </c>
      <c r="C507" s="46">
        <f>SUM(C508:C511)</f>
        <v>0</v>
      </c>
      <c r="D507" s="46"/>
      <c r="E507" s="39">
        <f t="shared" si="7"/>
        <v>0</v>
      </c>
    </row>
    <row r="508" ht="20.25" hidden="1" customHeight="1" spans="1:5">
      <c r="A508" s="49">
        <v>2069901</v>
      </c>
      <c r="B508" s="50" t="s">
        <v>440</v>
      </c>
      <c r="C508" s="51">
        <f>IFERROR(VLOOKUP(A508,Sheet2!A:D,4,0),0)</f>
        <v>0</v>
      </c>
      <c r="D508" s="51"/>
      <c r="E508" s="39">
        <f t="shared" si="7"/>
        <v>0</v>
      </c>
    </row>
    <row r="509" ht="20.25" hidden="1" customHeight="1" spans="1:5">
      <c r="A509" s="49">
        <v>2069902</v>
      </c>
      <c r="B509" s="50" t="s">
        <v>441</v>
      </c>
      <c r="C509" s="51">
        <f>IFERROR(VLOOKUP(A509,Sheet2!A:D,4,0),0)</f>
        <v>0</v>
      </c>
      <c r="D509" s="51"/>
      <c r="E509" s="39">
        <f t="shared" si="7"/>
        <v>0</v>
      </c>
    </row>
    <row r="510" ht="20.25" hidden="1" customHeight="1" spans="1:5">
      <c r="A510" s="49">
        <v>2069903</v>
      </c>
      <c r="B510" s="50" t="s">
        <v>442</v>
      </c>
      <c r="C510" s="51">
        <f>IFERROR(VLOOKUP(A510,Sheet2!A:D,4,0),0)</f>
        <v>0</v>
      </c>
      <c r="D510" s="51"/>
      <c r="E510" s="39">
        <f t="shared" si="7"/>
        <v>0</v>
      </c>
    </row>
    <row r="511" ht="20.25" hidden="1" customHeight="1" spans="1:5">
      <c r="A511" s="49">
        <v>2069999</v>
      </c>
      <c r="B511" s="50" t="s">
        <v>443</v>
      </c>
      <c r="C511" s="51">
        <f>IFERROR(VLOOKUP(A511,Sheet2!A:D,4,0),0)</f>
        <v>0</v>
      </c>
      <c r="D511" s="51"/>
      <c r="E511" s="39">
        <f t="shared" si="7"/>
        <v>0</v>
      </c>
    </row>
    <row r="512" ht="20.25" customHeight="1" spans="1:5">
      <c r="A512" s="47">
        <v>207</v>
      </c>
      <c r="B512" s="48" t="s">
        <v>20</v>
      </c>
      <c r="C512" s="46">
        <f>C513+C529+C537+C548+C557+C565</f>
        <v>1</v>
      </c>
      <c r="D512" s="46">
        <f>D513+D529+D537+D548+D557+D565</f>
        <v>13636.4</v>
      </c>
      <c r="E512" s="39">
        <f t="shared" si="7"/>
        <v>1.36364</v>
      </c>
    </row>
    <row r="513" ht="20.25" customHeight="1" spans="1:5">
      <c r="A513" s="47">
        <v>20701</v>
      </c>
      <c r="B513" s="48" t="s">
        <v>444</v>
      </c>
      <c r="C513" s="46">
        <f>SUM(C514:C528)</f>
        <v>1</v>
      </c>
      <c r="D513" s="46">
        <f>SUM(D514:D528)</f>
        <v>13636.4</v>
      </c>
      <c r="E513" s="39">
        <f t="shared" si="7"/>
        <v>1.36364</v>
      </c>
    </row>
    <row r="514" ht="20.25" hidden="1" customHeight="1" spans="1:5">
      <c r="A514" s="49">
        <v>2070101</v>
      </c>
      <c r="B514" s="50" t="s">
        <v>117</v>
      </c>
      <c r="C514" s="51">
        <f>IFERROR(VLOOKUP(A514,Sheet2!A:D,4,0),0)</f>
        <v>0</v>
      </c>
      <c r="D514" s="51"/>
      <c r="E514" s="39">
        <f t="shared" si="7"/>
        <v>0</v>
      </c>
    </row>
    <row r="515" ht="20.25" hidden="1" customHeight="1" spans="1:5">
      <c r="A515" s="49">
        <v>2070102</v>
      </c>
      <c r="B515" s="50" t="s">
        <v>118</v>
      </c>
      <c r="C515" s="51">
        <f>IFERROR(VLOOKUP(A515,Sheet2!A:D,4,0),0)</f>
        <v>0</v>
      </c>
      <c r="D515" s="51"/>
      <c r="E515" s="39">
        <f t="shared" si="7"/>
        <v>0</v>
      </c>
    </row>
    <row r="516" ht="20.25" hidden="1" customHeight="1" spans="1:5">
      <c r="A516" s="49">
        <v>2070103</v>
      </c>
      <c r="B516" s="50" t="s">
        <v>119</v>
      </c>
      <c r="C516" s="51">
        <f>IFERROR(VLOOKUP(A516,Sheet2!A:D,4,0),0)</f>
        <v>0</v>
      </c>
      <c r="D516" s="51"/>
      <c r="E516" s="39">
        <f t="shared" si="7"/>
        <v>0</v>
      </c>
    </row>
    <row r="517" ht="20.25" hidden="1" customHeight="1" spans="1:5">
      <c r="A517" s="49">
        <v>2070104</v>
      </c>
      <c r="B517" s="50" t="s">
        <v>445</v>
      </c>
      <c r="C517" s="51">
        <f>IFERROR(VLOOKUP(A517,Sheet2!A:D,4,0),0)</f>
        <v>0</v>
      </c>
      <c r="D517" s="51"/>
      <c r="E517" s="39">
        <f t="shared" si="7"/>
        <v>0</v>
      </c>
    </row>
    <row r="518" ht="20.25" hidden="1" customHeight="1" spans="1:5">
      <c r="A518" s="49">
        <v>2070105</v>
      </c>
      <c r="B518" s="50" t="s">
        <v>446</v>
      </c>
      <c r="C518" s="51">
        <f>IFERROR(VLOOKUP(A518,Sheet2!A:D,4,0),0)</f>
        <v>0</v>
      </c>
      <c r="D518" s="51"/>
      <c r="E518" s="39">
        <f t="shared" si="7"/>
        <v>0</v>
      </c>
    </row>
    <row r="519" ht="20.25" hidden="1" customHeight="1" spans="1:5">
      <c r="A519" s="49">
        <v>2070106</v>
      </c>
      <c r="B519" s="50" t="s">
        <v>447</v>
      </c>
      <c r="C519" s="51">
        <f>IFERROR(VLOOKUP(A519,Sheet2!A:D,4,0),0)</f>
        <v>0</v>
      </c>
      <c r="D519" s="51"/>
      <c r="E519" s="39">
        <f t="shared" si="7"/>
        <v>0</v>
      </c>
    </row>
    <row r="520" ht="20.25" hidden="1" customHeight="1" spans="1:5">
      <c r="A520" s="49">
        <v>2070107</v>
      </c>
      <c r="B520" s="50" t="s">
        <v>448</v>
      </c>
      <c r="C520" s="51">
        <f>IFERROR(VLOOKUP(A520,Sheet2!A:D,4,0),0)</f>
        <v>0</v>
      </c>
      <c r="D520" s="51"/>
      <c r="E520" s="39">
        <f t="shared" si="7"/>
        <v>0</v>
      </c>
    </row>
    <row r="521" ht="20.25" hidden="1" customHeight="1" spans="1:5">
      <c r="A521" s="49">
        <v>2070108</v>
      </c>
      <c r="B521" s="50" t="s">
        <v>449</v>
      </c>
      <c r="C521" s="51">
        <f>IFERROR(VLOOKUP(A521,Sheet2!A:D,4,0),0)</f>
        <v>0</v>
      </c>
      <c r="D521" s="51"/>
      <c r="E521" s="39">
        <f t="shared" si="7"/>
        <v>0</v>
      </c>
    </row>
    <row r="522" ht="20.25" hidden="1" customHeight="1" spans="1:5">
      <c r="A522" s="49">
        <v>2070109</v>
      </c>
      <c r="B522" s="50" t="s">
        <v>450</v>
      </c>
      <c r="C522" s="51">
        <f>IFERROR(VLOOKUP(A522,Sheet2!A:D,4,0),0)</f>
        <v>0</v>
      </c>
      <c r="D522" s="51"/>
      <c r="E522" s="39">
        <f t="shared" si="7"/>
        <v>0</v>
      </c>
    </row>
    <row r="523" ht="20.25" hidden="1" customHeight="1" spans="1:5">
      <c r="A523" s="49">
        <v>2070110</v>
      </c>
      <c r="B523" s="50" t="s">
        <v>451</v>
      </c>
      <c r="C523" s="51">
        <f>IFERROR(VLOOKUP(A523,Sheet2!A:D,4,0),0)</f>
        <v>0</v>
      </c>
      <c r="D523" s="51"/>
      <c r="E523" s="39">
        <f t="shared" si="7"/>
        <v>0</v>
      </c>
    </row>
    <row r="524" ht="20.25" hidden="1" customHeight="1" spans="1:5">
      <c r="A524" s="49">
        <v>2070111</v>
      </c>
      <c r="B524" s="50" t="s">
        <v>452</v>
      </c>
      <c r="C524" s="51">
        <f>IFERROR(VLOOKUP(A524,Sheet2!A:D,4,0),0)</f>
        <v>0</v>
      </c>
      <c r="D524" s="51"/>
      <c r="E524" s="39">
        <f t="shared" si="7"/>
        <v>0</v>
      </c>
    </row>
    <row r="525" ht="20.25" hidden="1" customHeight="1" spans="1:5">
      <c r="A525" s="49">
        <v>2070112</v>
      </c>
      <c r="B525" s="50" t="s">
        <v>453</v>
      </c>
      <c r="C525" s="51">
        <f>IFERROR(VLOOKUP(A525,Sheet2!A:D,4,0),0)</f>
        <v>0</v>
      </c>
      <c r="D525" s="51"/>
      <c r="E525" s="39">
        <f t="shared" si="7"/>
        <v>0</v>
      </c>
    </row>
    <row r="526" ht="20.25" hidden="1" customHeight="1" spans="1:5">
      <c r="A526" s="49">
        <v>2070113</v>
      </c>
      <c r="B526" s="50" t="s">
        <v>454</v>
      </c>
      <c r="C526" s="51">
        <f>IFERROR(VLOOKUP(A526,Sheet2!A:D,4,0),0)</f>
        <v>0</v>
      </c>
      <c r="D526" s="51"/>
      <c r="E526" s="39">
        <f t="shared" si="7"/>
        <v>0</v>
      </c>
    </row>
    <row r="527" ht="20.25" hidden="1" customHeight="1" spans="1:5">
      <c r="A527" s="49">
        <v>2070114</v>
      </c>
      <c r="B527" s="50" t="s">
        <v>455</v>
      </c>
      <c r="C527" s="51">
        <f>IFERROR(VLOOKUP(A527,Sheet2!A:D,4,0),0)</f>
        <v>0</v>
      </c>
      <c r="D527" s="51"/>
      <c r="E527" s="39">
        <f t="shared" si="7"/>
        <v>0</v>
      </c>
    </row>
    <row r="528" ht="20.25" customHeight="1" spans="1:5">
      <c r="A528" s="49">
        <v>2070199</v>
      </c>
      <c r="B528" s="50" t="s">
        <v>456</v>
      </c>
      <c r="C528" s="52">
        <v>1</v>
      </c>
      <c r="D528" s="52">
        <v>13636.4</v>
      </c>
      <c r="E528" s="39">
        <f t="shared" si="7"/>
        <v>1.36364</v>
      </c>
    </row>
    <row r="529" ht="20.25" hidden="1" customHeight="1" spans="1:5">
      <c r="A529" s="47">
        <v>20702</v>
      </c>
      <c r="B529" s="48" t="s">
        <v>457</v>
      </c>
      <c r="C529" s="46">
        <f>SUM(C530:C536)</f>
        <v>0</v>
      </c>
      <c r="D529" s="46"/>
      <c r="E529" s="39">
        <f t="shared" si="7"/>
        <v>0</v>
      </c>
    </row>
    <row r="530" ht="20.25" hidden="1" customHeight="1" spans="1:5">
      <c r="A530" s="49">
        <v>2070201</v>
      </c>
      <c r="B530" s="50" t="s">
        <v>117</v>
      </c>
      <c r="C530" s="51">
        <f>IFERROR(VLOOKUP(A530,Sheet2!A:D,4,0),0)</f>
        <v>0</v>
      </c>
      <c r="D530" s="51"/>
      <c r="E530" s="39">
        <f t="shared" si="7"/>
        <v>0</v>
      </c>
    </row>
    <row r="531" ht="20.25" hidden="1" customHeight="1" spans="1:5">
      <c r="A531" s="49">
        <v>2070202</v>
      </c>
      <c r="B531" s="50" t="s">
        <v>118</v>
      </c>
      <c r="C531" s="51">
        <f>IFERROR(VLOOKUP(A531,Sheet2!A:D,4,0),0)</f>
        <v>0</v>
      </c>
      <c r="D531" s="51"/>
      <c r="E531" s="39">
        <f t="shared" si="7"/>
        <v>0</v>
      </c>
    </row>
    <row r="532" ht="20.25" hidden="1" customHeight="1" spans="1:5">
      <c r="A532" s="49">
        <v>2070203</v>
      </c>
      <c r="B532" s="50" t="s">
        <v>119</v>
      </c>
      <c r="C532" s="51">
        <f>IFERROR(VLOOKUP(A532,Sheet2!A:D,4,0),0)</f>
        <v>0</v>
      </c>
      <c r="D532" s="51"/>
      <c r="E532" s="39">
        <f t="shared" ref="E532:E595" si="8">D532/10000</f>
        <v>0</v>
      </c>
    </row>
    <row r="533" ht="20.25" hidden="1" customHeight="1" spans="1:5">
      <c r="A533" s="49">
        <v>2070204</v>
      </c>
      <c r="B533" s="50" t="s">
        <v>458</v>
      </c>
      <c r="C533" s="51">
        <f>IFERROR(VLOOKUP(A533,Sheet2!A:D,4,0),0)</f>
        <v>0</v>
      </c>
      <c r="D533" s="51"/>
      <c r="E533" s="39">
        <f t="shared" si="8"/>
        <v>0</v>
      </c>
    </row>
    <row r="534" ht="20.25" hidden="1" customHeight="1" spans="1:5">
      <c r="A534" s="49">
        <v>2070205</v>
      </c>
      <c r="B534" s="50" t="s">
        <v>459</v>
      </c>
      <c r="C534" s="51">
        <f>IFERROR(VLOOKUP(A534,Sheet2!A:D,4,0),0)</f>
        <v>0</v>
      </c>
      <c r="D534" s="51"/>
      <c r="E534" s="39">
        <f t="shared" si="8"/>
        <v>0</v>
      </c>
    </row>
    <row r="535" ht="20.25" hidden="1" customHeight="1" spans="1:5">
      <c r="A535" s="49">
        <v>2070206</v>
      </c>
      <c r="B535" s="50" t="s">
        <v>460</v>
      </c>
      <c r="C535" s="51">
        <f>IFERROR(VLOOKUP(A535,Sheet2!A:D,4,0),0)</f>
        <v>0</v>
      </c>
      <c r="D535" s="51"/>
      <c r="E535" s="39">
        <f t="shared" si="8"/>
        <v>0</v>
      </c>
    </row>
    <row r="536" ht="20.25" hidden="1" customHeight="1" spans="1:5">
      <c r="A536" s="49">
        <v>2070299</v>
      </c>
      <c r="B536" s="50" t="s">
        <v>461</v>
      </c>
      <c r="C536" s="52"/>
      <c r="D536" s="52"/>
      <c r="E536" s="39">
        <f t="shared" si="8"/>
        <v>0</v>
      </c>
    </row>
    <row r="537" ht="20.25" hidden="1" customHeight="1" spans="1:5">
      <c r="A537" s="47">
        <v>20703</v>
      </c>
      <c r="B537" s="48" t="s">
        <v>462</v>
      </c>
      <c r="C537" s="46">
        <f>SUM(C538:C547)</f>
        <v>0</v>
      </c>
      <c r="D537" s="46"/>
      <c r="E537" s="39">
        <f t="shared" si="8"/>
        <v>0</v>
      </c>
    </row>
    <row r="538" ht="20.25" hidden="1" customHeight="1" spans="1:5">
      <c r="A538" s="49">
        <v>2070301</v>
      </c>
      <c r="B538" s="50" t="s">
        <v>117</v>
      </c>
      <c r="C538" s="51">
        <f>IFERROR(VLOOKUP(A538,Sheet2!A:D,4,0),0)</f>
        <v>0</v>
      </c>
      <c r="D538" s="51"/>
      <c r="E538" s="39">
        <f t="shared" si="8"/>
        <v>0</v>
      </c>
    </row>
    <row r="539" ht="20.25" hidden="1" customHeight="1" spans="1:5">
      <c r="A539" s="49">
        <v>2070302</v>
      </c>
      <c r="B539" s="50" t="s">
        <v>118</v>
      </c>
      <c r="C539" s="51">
        <f>IFERROR(VLOOKUP(A539,Sheet2!A:D,4,0),0)</f>
        <v>0</v>
      </c>
      <c r="D539" s="51"/>
      <c r="E539" s="39">
        <f t="shared" si="8"/>
        <v>0</v>
      </c>
    </row>
    <row r="540" ht="20.25" hidden="1" customHeight="1" spans="1:5">
      <c r="A540" s="49">
        <v>2070303</v>
      </c>
      <c r="B540" s="50" t="s">
        <v>119</v>
      </c>
      <c r="C540" s="51">
        <f>IFERROR(VLOOKUP(A540,Sheet2!A:D,4,0),0)</f>
        <v>0</v>
      </c>
      <c r="D540" s="51"/>
      <c r="E540" s="39">
        <f t="shared" si="8"/>
        <v>0</v>
      </c>
    </row>
    <row r="541" ht="20.25" hidden="1" customHeight="1" spans="1:5">
      <c r="A541" s="49">
        <v>2070304</v>
      </c>
      <c r="B541" s="50" t="s">
        <v>463</v>
      </c>
      <c r="C541" s="51">
        <f>IFERROR(VLOOKUP(A541,Sheet2!A:D,4,0),0)</f>
        <v>0</v>
      </c>
      <c r="D541" s="51"/>
      <c r="E541" s="39">
        <f t="shared" si="8"/>
        <v>0</v>
      </c>
    </row>
    <row r="542" s="37" customFormat="1" ht="20.25" hidden="1" customHeight="1" spans="1:5">
      <c r="A542" s="49">
        <v>2070305</v>
      </c>
      <c r="B542" s="50" t="s">
        <v>464</v>
      </c>
      <c r="C542" s="51">
        <f>IFERROR(VLOOKUP(A542,Sheet2!A:D,4,0),0)</f>
        <v>0</v>
      </c>
      <c r="D542" s="51"/>
      <c r="E542" s="39">
        <f t="shared" si="8"/>
        <v>0</v>
      </c>
    </row>
    <row r="543" ht="20.25" hidden="1" customHeight="1" spans="1:5">
      <c r="A543" s="49">
        <v>2070306</v>
      </c>
      <c r="B543" s="50" t="s">
        <v>465</v>
      </c>
      <c r="C543" s="51">
        <f>IFERROR(VLOOKUP(A543,Sheet2!A:D,4,0),0)</f>
        <v>0</v>
      </c>
      <c r="D543" s="51"/>
      <c r="E543" s="39">
        <f t="shared" si="8"/>
        <v>0</v>
      </c>
    </row>
    <row r="544" ht="20.25" hidden="1" customHeight="1" spans="1:5">
      <c r="A544" s="49">
        <v>2070307</v>
      </c>
      <c r="B544" s="50" t="s">
        <v>466</v>
      </c>
      <c r="C544" s="51">
        <f>IFERROR(VLOOKUP(A544,Sheet2!A:D,4,0),0)</f>
        <v>0</v>
      </c>
      <c r="D544" s="51"/>
      <c r="E544" s="39">
        <f t="shared" si="8"/>
        <v>0</v>
      </c>
    </row>
    <row r="545" ht="20.25" hidden="1" customHeight="1" spans="1:5">
      <c r="A545" s="49">
        <v>2070308</v>
      </c>
      <c r="B545" s="50" t="s">
        <v>467</v>
      </c>
      <c r="C545" s="51">
        <f>IFERROR(VLOOKUP(A545,Sheet2!A:D,4,0),0)</f>
        <v>0</v>
      </c>
      <c r="D545" s="51"/>
      <c r="E545" s="39">
        <f t="shared" si="8"/>
        <v>0</v>
      </c>
    </row>
    <row r="546" ht="20.25" hidden="1" customHeight="1" spans="1:5">
      <c r="A546" s="49">
        <v>2070309</v>
      </c>
      <c r="B546" s="50" t="s">
        <v>468</v>
      </c>
      <c r="C546" s="51">
        <f>IFERROR(VLOOKUP(A546,Sheet2!A:D,4,0),0)</f>
        <v>0</v>
      </c>
      <c r="D546" s="51"/>
      <c r="E546" s="39">
        <f t="shared" si="8"/>
        <v>0</v>
      </c>
    </row>
    <row r="547" ht="20.25" hidden="1" customHeight="1" spans="1:5">
      <c r="A547" s="49">
        <v>2070399</v>
      </c>
      <c r="B547" s="50" t="s">
        <v>469</v>
      </c>
      <c r="C547" s="51">
        <f>IFERROR(VLOOKUP(A547,Sheet2!A:D,4,0),0)</f>
        <v>0</v>
      </c>
      <c r="D547" s="51"/>
      <c r="E547" s="39">
        <f t="shared" si="8"/>
        <v>0</v>
      </c>
    </row>
    <row r="548" ht="20.25" hidden="1" customHeight="1" spans="1:5">
      <c r="A548" s="47">
        <v>20706</v>
      </c>
      <c r="B548" s="48" t="s">
        <v>470</v>
      </c>
      <c r="C548" s="46">
        <f>SUM(C549:C556)</f>
        <v>0</v>
      </c>
      <c r="D548" s="46"/>
      <c r="E548" s="39">
        <f t="shared" si="8"/>
        <v>0</v>
      </c>
    </row>
    <row r="549" ht="20.25" hidden="1" customHeight="1" spans="1:5">
      <c r="A549" s="49">
        <v>2070601</v>
      </c>
      <c r="B549" s="50" t="s">
        <v>117</v>
      </c>
      <c r="C549" s="51">
        <f>IFERROR(VLOOKUP(A549,Sheet2!A:D,4,0),0)</f>
        <v>0</v>
      </c>
      <c r="D549" s="51"/>
      <c r="E549" s="39">
        <f t="shared" si="8"/>
        <v>0</v>
      </c>
    </row>
    <row r="550" ht="20.25" hidden="1" customHeight="1" spans="1:5">
      <c r="A550" s="49">
        <v>2070602</v>
      </c>
      <c r="B550" s="50" t="s">
        <v>118</v>
      </c>
      <c r="C550" s="51">
        <f>IFERROR(VLOOKUP(A550,Sheet2!A:D,4,0),0)</f>
        <v>0</v>
      </c>
      <c r="D550" s="51"/>
      <c r="E550" s="39">
        <f t="shared" si="8"/>
        <v>0</v>
      </c>
    </row>
    <row r="551" ht="20.25" hidden="1" customHeight="1" spans="1:5">
      <c r="A551" s="49">
        <v>2070603</v>
      </c>
      <c r="B551" s="50" t="s">
        <v>119</v>
      </c>
      <c r="C551" s="51">
        <f>IFERROR(VLOOKUP(A551,Sheet2!A:D,4,0),0)</f>
        <v>0</v>
      </c>
      <c r="D551" s="51"/>
      <c r="E551" s="39">
        <f t="shared" si="8"/>
        <v>0</v>
      </c>
    </row>
    <row r="552" ht="20.25" hidden="1" customHeight="1" spans="1:5">
      <c r="A552" s="49">
        <v>2070604</v>
      </c>
      <c r="B552" s="50" t="s">
        <v>471</v>
      </c>
      <c r="C552" s="51">
        <f>IFERROR(VLOOKUP(A552,Sheet2!A:D,4,0),0)</f>
        <v>0</v>
      </c>
      <c r="D552" s="51"/>
      <c r="E552" s="39">
        <f t="shared" si="8"/>
        <v>0</v>
      </c>
    </row>
    <row r="553" ht="20.25" hidden="1" customHeight="1" spans="1:5">
      <c r="A553" s="49">
        <v>2070605</v>
      </c>
      <c r="B553" s="50" t="s">
        <v>472</v>
      </c>
      <c r="C553" s="51">
        <f>IFERROR(VLOOKUP(A553,Sheet2!A:D,4,0),0)</f>
        <v>0</v>
      </c>
      <c r="D553" s="51"/>
      <c r="E553" s="39">
        <f t="shared" si="8"/>
        <v>0</v>
      </c>
    </row>
    <row r="554" ht="20.25" hidden="1" customHeight="1" spans="1:5">
      <c r="A554" s="49">
        <v>2070606</v>
      </c>
      <c r="B554" s="50" t="s">
        <v>473</v>
      </c>
      <c r="C554" s="51">
        <f>IFERROR(VLOOKUP(A554,Sheet2!A:D,4,0),0)</f>
        <v>0</v>
      </c>
      <c r="D554" s="51"/>
      <c r="E554" s="39">
        <f t="shared" si="8"/>
        <v>0</v>
      </c>
    </row>
    <row r="555" ht="20.25" hidden="1" customHeight="1" spans="1:5">
      <c r="A555" s="49">
        <v>2070607</v>
      </c>
      <c r="B555" s="50" t="s">
        <v>474</v>
      </c>
      <c r="C555" s="51">
        <f>IFERROR(VLOOKUP(A555,Sheet2!A:D,4,0),0)</f>
        <v>0</v>
      </c>
      <c r="D555" s="51"/>
      <c r="E555" s="39">
        <f t="shared" si="8"/>
        <v>0</v>
      </c>
    </row>
    <row r="556" ht="20.25" hidden="1" customHeight="1" spans="1:5">
      <c r="A556" s="49">
        <v>2070699</v>
      </c>
      <c r="B556" s="50" t="s">
        <v>475</v>
      </c>
      <c r="C556" s="51">
        <f>IFERROR(VLOOKUP(A556,Sheet2!A:D,4,0),0)</f>
        <v>0</v>
      </c>
      <c r="D556" s="51"/>
      <c r="E556" s="39">
        <f t="shared" si="8"/>
        <v>0</v>
      </c>
    </row>
    <row r="557" ht="20.25" hidden="1" customHeight="1" spans="1:5">
      <c r="A557" s="47">
        <v>20708</v>
      </c>
      <c r="B557" s="48" t="s">
        <v>476</v>
      </c>
      <c r="C557" s="46">
        <f>SUM(C558:C564)</f>
        <v>0</v>
      </c>
      <c r="D557" s="46"/>
      <c r="E557" s="39">
        <f t="shared" si="8"/>
        <v>0</v>
      </c>
    </row>
    <row r="558" ht="20.25" hidden="1" customHeight="1" spans="1:5">
      <c r="A558" s="49">
        <v>2070801</v>
      </c>
      <c r="B558" s="50" t="s">
        <v>117</v>
      </c>
      <c r="C558" s="51">
        <f>IFERROR(VLOOKUP(A558,Sheet2!A:D,4,0),0)</f>
        <v>0</v>
      </c>
      <c r="D558" s="51"/>
      <c r="E558" s="39">
        <f t="shared" si="8"/>
        <v>0</v>
      </c>
    </row>
    <row r="559" ht="20.25" hidden="1" customHeight="1" spans="1:5">
      <c r="A559" s="49">
        <v>2070802</v>
      </c>
      <c r="B559" s="50" t="s">
        <v>118</v>
      </c>
      <c r="C559" s="51">
        <f>IFERROR(VLOOKUP(A559,Sheet2!A:D,4,0),0)</f>
        <v>0</v>
      </c>
      <c r="D559" s="51"/>
      <c r="E559" s="39">
        <f t="shared" si="8"/>
        <v>0</v>
      </c>
    </row>
    <row r="560" ht="20.25" hidden="1" customHeight="1" spans="1:5">
      <c r="A560" s="49">
        <v>2070803</v>
      </c>
      <c r="B560" s="50" t="s">
        <v>119</v>
      </c>
      <c r="C560" s="51">
        <f>IFERROR(VLOOKUP(A560,Sheet2!A:D,4,0),0)</f>
        <v>0</v>
      </c>
      <c r="D560" s="51"/>
      <c r="E560" s="39">
        <f t="shared" si="8"/>
        <v>0</v>
      </c>
    </row>
    <row r="561" ht="19.5" hidden="1" customHeight="1" spans="1:5">
      <c r="A561" s="49">
        <v>2070806</v>
      </c>
      <c r="B561" s="50" t="s">
        <v>477</v>
      </c>
      <c r="C561" s="51">
        <f>IFERROR(VLOOKUP(A561,Sheet2!A:D,4,0),0)</f>
        <v>0</v>
      </c>
      <c r="D561" s="51"/>
      <c r="E561" s="39">
        <f t="shared" si="8"/>
        <v>0</v>
      </c>
    </row>
    <row r="562" ht="19.5" hidden="1" customHeight="1" spans="1:5">
      <c r="A562" s="61">
        <v>2070807</v>
      </c>
      <c r="B562" s="62" t="s">
        <v>478</v>
      </c>
      <c r="C562" s="51">
        <f>IFERROR(VLOOKUP(A562,Sheet2!A:D,4,0),0)</f>
        <v>0</v>
      </c>
      <c r="D562" s="51"/>
      <c r="E562" s="39">
        <f t="shared" si="8"/>
        <v>0</v>
      </c>
    </row>
    <row r="563" ht="19.5" hidden="1" customHeight="1" spans="1:5">
      <c r="A563" s="49">
        <v>2070808</v>
      </c>
      <c r="B563" s="50" t="s">
        <v>479</v>
      </c>
      <c r="C563" s="51">
        <f>IFERROR(VLOOKUP(A563,Sheet2!A:D,4,0),0)</f>
        <v>0</v>
      </c>
      <c r="D563" s="51"/>
      <c r="E563" s="39">
        <f t="shared" si="8"/>
        <v>0</v>
      </c>
    </row>
    <row r="564" ht="19.5" hidden="1" customHeight="1" spans="1:5">
      <c r="A564" s="49">
        <v>2070899</v>
      </c>
      <c r="B564" s="50" t="s">
        <v>480</v>
      </c>
      <c r="C564" s="51">
        <f>IFERROR(VLOOKUP(A564,Sheet2!A:D,4,0),0)</f>
        <v>0</v>
      </c>
      <c r="D564" s="51"/>
      <c r="E564" s="39">
        <f t="shared" si="8"/>
        <v>0</v>
      </c>
    </row>
    <row r="565" ht="19.5" hidden="1" customHeight="1" spans="1:5">
      <c r="A565" s="47">
        <v>20799</v>
      </c>
      <c r="B565" s="48" t="s">
        <v>481</v>
      </c>
      <c r="C565" s="46">
        <f>SUM(C566:C567)</f>
        <v>0</v>
      </c>
      <c r="D565" s="46"/>
      <c r="E565" s="39">
        <f t="shared" si="8"/>
        <v>0</v>
      </c>
    </row>
    <row r="566" ht="19.5" hidden="1" customHeight="1" spans="1:5">
      <c r="A566" s="49">
        <v>2079903</v>
      </c>
      <c r="B566" s="50" t="s">
        <v>482</v>
      </c>
      <c r="C566" s="51">
        <f>IFERROR(VLOOKUP(A566,Sheet2!A:D,4,0),0)</f>
        <v>0</v>
      </c>
      <c r="D566" s="51"/>
      <c r="E566" s="39">
        <f t="shared" si="8"/>
        <v>0</v>
      </c>
    </row>
    <row r="567" ht="20.25" hidden="1" customHeight="1" spans="1:5">
      <c r="A567" s="49">
        <v>2079999</v>
      </c>
      <c r="B567" s="50" t="s">
        <v>483</v>
      </c>
      <c r="C567" s="51">
        <f>IFERROR(VLOOKUP(A567,Sheet2!A:D,4,0),0)</f>
        <v>0</v>
      </c>
      <c r="D567" s="51"/>
      <c r="E567" s="39">
        <f t="shared" si="8"/>
        <v>0</v>
      </c>
    </row>
    <row r="568" ht="20.25" customHeight="1" spans="1:5">
      <c r="A568" s="47">
        <v>208</v>
      </c>
      <c r="B568" s="48" t="s">
        <v>22</v>
      </c>
      <c r="C568" s="46">
        <f>C569+C588+C597+C599+C608+C612+C622+C631+C638+C646+C655+C661+C664+C667+C670+C673+C676+C680+C684+C693+C696</f>
        <v>1677</v>
      </c>
      <c r="D568" s="46">
        <f>D569+D588+D597+D599+D608+D612+D622+D631+D638+D646+D655+D661+D664+D667+D670+D673+D676+D680+D684+D693+D696</f>
        <v>16767911.12</v>
      </c>
      <c r="E568" s="39">
        <f t="shared" si="8"/>
        <v>1676.791112</v>
      </c>
    </row>
    <row r="569" ht="20.25" hidden="1" customHeight="1" spans="1:5">
      <c r="A569" s="47">
        <v>20801</v>
      </c>
      <c r="B569" s="48" t="s">
        <v>484</v>
      </c>
      <c r="C569" s="46">
        <f>SUM(C570:C587)</f>
        <v>0</v>
      </c>
      <c r="D569" s="46"/>
      <c r="E569" s="39">
        <f t="shared" si="8"/>
        <v>0</v>
      </c>
    </row>
    <row r="570" ht="20.25" hidden="1" customHeight="1" spans="1:5">
      <c r="A570" s="49">
        <v>2080101</v>
      </c>
      <c r="B570" s="50" t="s">
        <v>117</v>
      </c>
      <c r="C570" s="51">
        <f>IFERROR(VLOOKUP(A570,Sheet2!A:D,4,0),0)</f>
        <v>0</v>
      </c>
      <c r="D570" s="51"/>
      <c r="E570" s="39">
        <f t="shared" si="8"/>
        <v>0</v>
      </c>
    </row>
    <row r="571" ht="20.25" hidden="1" customHeight="1" spans="1:5">
      <c r="A571" s="49">
        <v>2080102</v>
      </c>
      <c r="B571" s="50" t="s">
        <v>118</v>
      </c>
      <c r="C571" s="51">
        <f>IFERROR(VLOOKUP(A571,Sheet2!A:D,4,0),0)</f>
        <v>0</v>
      </c>
      <c r="D571" s="51"/>
      <c r="E571" s="39">
        <f t="shared" si="8"/>
        <v>0</v>
      </c>
    </row>
    <row r="572" ht="20.25" hidden="1" customHeight="1" spans="1:5">
      <c r="A572" s="49">
        <v>2080103</v>
      </c>
      <c r="B572" s="50" t="s">
        <v>119</v>
      </c>
      <c r="C572" s="51">
        <f>IFERROR(VLOOKUP(A572,Sheet2!A:D,4,0),0)</f>
        <v>0</v>
      </c>
      <c r="D572" s="51"/>
      <c r="E572" s="39">
        <f t="shared" si="8"/>
        <v>0</v>
      </c>
    </row>
    <row r="573" ht="20.25" hidden="1" customHeight="1" spans="1:5">
      <c r="A573" s="49">
        <v>2080104</v>
      </c>
      <c r="B573" s="50" t="s">
        <v>485</v>
      </c>
      <c r="C573" s="51">
        <f>IFERROR(VLOOKUP(A573,Sheet2!A:D,4,0),0)</f>
        <v>0</v>
      </c>
      <c r="D573" s="51"/>
      <c r="E573" s="39">
        <f t="shared" si="8"/>
        <v>0</v>
      </c>
    </row>
    <row r="574" ht="20.25" hidden="1" customHeight="1" spans="1:5">
      <c r="A574" s="49">
        <v>2080105</v>
      </c>
      <c r="B574" s="50" t="s">
        <v>486</v>
      </c>
      <c r="C574" s="51">
        <f>IFERROR(VLOOKUP(A574,Sheet2!A:D,4,0),0)</f>
        <v>0</v>
      </c>
      <c r="D574" s="51"/>
      <c r="E574" s="39">
        <f t="shared" si="8"/>
        <v>0</v>
      </c>
    </row>
    <row r="575" ht="20.25" hidden="1" customHeight="1" spans="1:5">
      <c r="A575" s="49">
        <v>2080106</v>
      </c>
      <c r="B575" s="50" t="s">
        <v>487</v>
      </c>
      <c r="C575" s="51"/>
      <c r="D575" s="51"/>
      <c r="E575" s="39">
        <f t="shared" si="8"/>
        <v>0</v>
      </c>
    </row>
    <row r="576" ht="20.25" hidden="1" customHeight="1" spans="1:5">
      <c r="A576" s="49">
        <v>2080107</v>
      </c>
      <c r="B576" s="50" t="s">
        <v>488</v>
      </c>
      <c r="C576" s="51">
        <f>IFERROR(VLOOKUP(A576,Sheet2!A:D,4,0),0)</f>
        <v>0</v>
      </c>
      <c r="D576" s="51"/>
      <c r="E576" s="39">
        <f t="shared" si="8"/>
        <v>0</v>
      </c>
    </row>
    <row r="577" ht="20.25" hidden="1" customHeight="1" spans="1:5">
      <c r="A577" s="49">
        <v>2080108</v>
      </c>
      <c r="B577" s="50" t="s">
        <v>157</v>
      </c>
      <c r="C577" s="51">
        <f>IFERROR(VLOOKUP(A577,Sheet2!A:D,4,0),0)</f>
        <v>0</v>
      </c>
      <c r="D577" s="51"/>
      <c r="E577" s="39">
        <f t="shared" si="8"/>
        <v>0</v>
      </c>
    </row>
    <row r="578" ht="20.25" hidden="1" customHeight="1" spans="1:5">
      <c r="A578" s="49">
        <v>2080109</v>
      </c>
      <c r="B578" s="50" t="s">
        <v>489</v>
      </c>
      <c r="C578" s="51">
        <f>IFERROR(VLOOKUP(A578,Sheet2!A:D,4,0),0)</f>
        <v>0</v>
      </c>
      <c r="D578" s="51"/>
      <c r="E578" s="39">
        <f t="shared" si="8"/>
        <v>0</v>
      </c>
    </row>
    <row r="579" ht="20.25" hidden="1" customHeight="1" spans="1:5">
      <c r="A579" s="49">
        <v>2080110</v>
      </c>
      <c r="B579" s="50" t="s">
        <v>490</v>
      </c>
      <c r="C579" s="51">
        <f>IFERROR(VLOOKUP(A579,Sheet2!A:D,4,0),0)</f>
        <v>0</v>
      </c>
      <c r="D579" s="51"/>
      <c r="E579" s="39">
        <f t="shared" si="8"/>
        <v>0</v>
      </c>
    </row>
    <row r="580" ht="20.25" hidden="1" customHeight="1" spans="1:5">
      <c r="A580" s="49">
        <v>2080111</v>
      </c>
      <c r="B580" s="50" t="s">
        <v>491</v>
      </c>
      <c r="C580" s="51">
        <f>IFERROR(VLOOKUP(A580,Sheet2!A:D,4,0),0)</f>
        <v>0</v>
      </c>
      <c r="D580" s="51"/>
      <c r="E580" s="39">
        <f t="shared" si="8"/>
        <v>0</v>
      </c>
    </row>
    <row r="581" ht="20.25" hidden="1" customHeight="1" spans="1:5">
      <c r="A581" s="49">
        <v>2080112</v>
      </c>
      <c r="B581" s="50" t="s">
        <v>492</v>
      </c>
      <c r="C581" s="51">
        <f>IFERROR(VLOOKUP(A581,Sheet2!A:D,4,0),0)</f>
        <v>0</v>
      </c>
      <c r="D581" s="51"/>
      <c r="E581" s="39">
        <f t="shared" si="8"/>
        <v>0</v>
      </c>
    </row>
    <row r="582" ht="20.25" hidden="1" customHeight="1" spans="1:5">
      <c r="A582" s="49">
        <v>2080113</v>
      </c>
      <c r="B582" s="50" t="s">
        <v>493</v>
      </c>
      <c r="C582" s="51">
        <f>IFERROR(VLOOKUP(A582,Sheet2!A:D,4,0),0)</f>
        <v>0</v>
      </c>
      <c r="D582" s="51"/>
      <c r="E582" s="39">
        <f t="shared" si="8"/>
        <v>0</v>
      </c>
    </row>
    <row r="583" ht="20.25" hidden="1" customHeight="1" spans="1:5">
      <c r="A583" s="49">
        <v>2080114</v>
      </c>
      <c r="B583" s="50" t="s">
        <v>494</v>
      </c>
      <c r="C583" s="51">
        <f>IFERROR(VLOOKUP(A583,Sheet2!A:D,4,0),0)</f>
        <v>0</v>
      </c>
      <c r="D583" s="51"/>
      <c r="E583" s="39">
        <f t="shared" si="8"/>
        <v>0</v>
      </c>
    </row>
    <row r="584" ht="20.25" hidden="1" customHeight="1" spans="1:5">
      <c r="A584" s="49">
        <v>2080115</v>
      </c>
      <c r="B584" s="50" t="s">
        <v>495</v>
      </c>
      <c r="C584" s="51">
        <f>IFERROR(VLOOKUP(A584,Sheet2!A:D,4,0),0)</f>
        <v>0</v>
      </c>
      <c r="D584" s="51"/>
      <c r="E584" s="39">
        <f t="shared" si="8"/>
        <v>0</v>
      </c>
    </row>
    <row r="585" ht="20.25" hidden="1" customHeight="1" spans="1:5">
      <c r="A585" s="49">
        <v>2080116</v>
      </c>
      <c r="B585" s="50" t="s">
        <v>496</v>
      </c>
      <c r="C585" s="51">
        <f>IFERROR(VLOOKUP(A585,Sheet2!A:D,4,0),0)</f>
        <v>0</v>
      </c>
      <c r="D585" s="51"/>
      <c r="E585" s="39">
        <f t="shared" si="8"/>
        <v>0</v>
      </c>
    </row>
    <row r="586" ht="20.25" hidden="1" customHeight="1" spans="1:5">
      <c r="A586" s="49">
        <v>2080150</v>
      </c>
      <c r="B586" s="50" t="s">
        <v>126</v>
      </c>
      <c r="C586" s="51">
        <f>IFERROR(VLOOKUP(A586,Sheet2!A:D,4,0),0)</f>
        <v>0</v>
      </c>
      <c r="D586" s="51"/>
      <c r="E586" s="39">
        <f t="shared" si="8"/>
        <v>0</v>
      </c>
    </row>
    <row r="587" ht="20.25" hidden="1" customHeight="1" spans="1:5">
      <c r="A587" s="49">
        <v>2080199</v>
      </c>
      <c r="B587" s="50" t="s">
        <v>497</v>
      </c>
      <c r="C587" s="51"/>
      <c r="D587" s="51"/>
      <c r="E587" s="39">
        <f t="shared" si="8"/>
        <v>0</v>
      </c>
    </row>
    <row r="588" ht="20.25" customHeight="1" spans="1:5">
      <c r="A588" s="47">
        <v>20802</v>
      </c>
      <c r="B588" s="48" t="s">
        <v>498</v>
      </c>
      <c r="C588" s="46">
        <f>SUM(C589:C596)</f>
        <v>31</v>
      </c>
      <c r="D588" s="46">
        <f>SUM(D589:D596)</f>
        <v>307715.29</v>
      </c>
      <c r="E588" s="39">
        <f t="shared" si="8"/>
        <v>30.771529</v>
      </c>
    </row>
    <row r="589" ht="20.25" hidden="1" customHeight="1" spans="1:5">
      <c r="A589" s="49">
        <v>2080201</v>
      </c>
      <c r="B589" s="50" t="s">
        <v>117</v>
      </c>
      <c r="C589" s="51">
        <f>IFERROR(VLOOKUP(A589,Sheet2!A:D,4,0),0)</f>
        <v>0</v>
      </c>
      <c r="D589" s="51"/>
      <c r="E589" s="39">
        <f t="shared" si="8"/>
        <v>0</v>
      </c>
    </row>
    <row r="590" ht="20.25" hidden="1" customHeight="1" spans="1:5">
      <c r="A590" s="49">
        <v>2080202</v>
      </c>
      <c r="B590" s="50" t="s">
        <v>118</v>
      </c>
      <c r="C590" s="51">
        <f>IFERROR(VLOOKUP(A590,Sheet2!A:D,4,0),0)</f>
        <v>0</v>
      </c>
      <c r="D590" s="51"/>
      <c r="E590" s="39">
        <f t="shared" si="8"/>
        <v>0</v>
      </c>
    </row>
    <row r="591" ht="20.25" hidden="1" customHeight="1" spans="1:5">
      <c r="A591" s="49">
        <v>2080203</v>
      </c>
      <c r="B591" s="50" t="s">
        <v>119</v>
      </c>
      <c r="C591" s="51">
        <f>IFERROR(VLOOKUP(A591,Sheet2!A:D,4,0),0)</f>
        <v>0</v>
      </c>
      <c r="D591" s="51"/>
      <c r="E591" s="39">
        <f t="shared" si="8"/>
        <v>0</v>
      </c>
    </row>
    <row r="592" ht="20.25" hidden="1" customHeight="1" spans="1:5">
      <c r="A592" s="49">
        <v>2080206</v>
      </c>
      <c r="B592" s="50" t="s">
        <v>499</v>
      </c>
      <c r="C592" s="51">
        <f>IFERROR(VLOOKUP(A592,Sheet2!A:D,4,0),0)</f>
        <v>0</v>
      </c>
      <c r="D592" s="51"/>
      <c r="E592" s="39">
        <f t="shared" si="8"/>
        <v>0</v>
      </c>
    </row>
    <row r="593" ht="20.25" hidden="1" customHeight="1" spans="1:5">
      <c r="A593" s="49">
        <v>2080207</v>
      </c>
      <c r="B593" s="50" t="s">
        <v>500</v>
      </c>
      <c r="C593" s="51">
        <f>IFERROR(VLOOKUP(A593,Sheet2!A:D,4,0),0)</f>
        <v>0</v>
      </c>
      <c r="D593" s="51"/>
      <c r="E593" s="39">
        <f t="shared" si="8"/>
        <v>0</v>
      </c>
    </row>
    <row r="594" ht="20.25" hidden="1" customHeight="1" spans="1:5">
      <c r="A594" s="49">
        <v>2080208</v>
      </c>
      <c r="B594" s="50" t="s">
        <v>501</v>
      </c>
      <c r="C594" s="51"/>
      <c r="D594" s="51"/>
      <c r="E594" s="39">
        <f t="shared" si="8"/>
        <v>0</v>
      </c>
    </row>
    <row r="595" ht="20.25" hidden="1" customHeight="1" spans="1:5">
      <c r="A595" s="49">
        <v>2080209</v>
      </c>
      <c r="B595" s="50" t="s">
        <v>502</v>
      </c>
      <c r="C595" s="51"/>
      <c r="D595" s="51"/>
      <c r="E595" s="39">
        <f t="shared" si="8"/>
        <v>0</v>
      </c>
    </row>
    <row r="596" ht="20.25" customHeight="1" spans="1:5">
      <c r="A596" s="49">
        <v>2080299</v>
      </c>
      <c r="B596" s="50" t="s">
        <v>503</v>
      </c>
      <c r="C596" s="52">
        <v>31</v>
      </c>
      <c r="D596" s="52">
        <v>307715.29</v>
      </c>
      <c r="E596" s="39">
        <f t="shared" ref="E596:E659" si="9">D596/10000</f>
        <v>30.771529</v>
      </c>
    </row>
    <row r="597" ht="20.25" hidden="1" customHeight="1" spans="1:5">
      <c r="A597" s="47">
        <v>20804</v>
      </c>
      <c r="B597" s="48" t="s">
        <v>504</v>
      </c>
      <c r="C597" s="46">
        <f>SUM(C598)</f>
        <v>0</v>
      </c>
      <c r="D597" s="46"/>
      <c r="E597" s="39">
        <f t="shared" si="9"/>
        <v>0</v>
      </c>
    </row>
    <row r="598" ht="20.25" hidden="1" customHeight="1" spans="1:5">
      <c r="A598" s="49">
        <v>2080402</v>
      </c>
      <c r="B598" s="50" t="s">
        <v>505</v>
      </c>
      <c r="C598" s="51">
        <f>IFERROR(VLOOKUP(A598,Sheet2!A:D,4,0),0)</f>
        <v>0</v>
      </c>
      <c r="D598" s="51"/>
      <c r="E598" s="39">
        <f t="shared" si="9"/>
        <v>0</v>
      </c>
    </row>
    <row r="599" ht="20.25" customHeight="1" spans="1:5">
      <c r="A599" s="47">
        <v>20805</v>
      </c>
      <c r="B599" s="48" t="s">
        <v>506</v>
      </c>
      <c r="C599" s="46">
        <f>SUM(C600:C607)</f>
        <v>1251</v>
      </c>
      <c r="D599" s="46">
        <f>SUM(D600:D607)</f>
        <v>12511041.97</v>
      </c>
      <c r="E599" s="39">
        <f t="shared" si="9"/>
        <v>1251.104197</v>
      </c>
    </row>
    <row r="600" ht="20.25" customHeight="1" spans="1:5">
      <c r="A600" s="49">
        <v>2080501</v>
      </c>
      <c r="B600" s="50" t="s">
        <v>507</v>
      </c>
      <c r="C600" s="52">
        <v>111</v>
      </c>
      <c r="D600" s="52">
        <v>1106417.36</v>
      </c>
      <c r="E600" s="39">
        <f t="shared" si="9"/>
        <v>110.641736</v>
      </c>
    </row>
    <row r="601" ht="20.25" customHeight="1" spans="1:5">
      <c r="A601" s="49">
        <v>2080502</v>
      </c>
      <c r="B601" s="50" t="s">
        <v>508</v>
      </c>
      <c r="C601" s="52">
        <v>436</v>
      </c>
      <c r="D601" s="52">
        <v>4363012.96</v>
      </c>
      <c r="E601" s="39">
        <f t="shared" si="9"/>
        <v>436.301296</v>
      </c>
    </row>
    <row r="602" ht="20.25" hidden="1" customHeight="1" spans="1:5">
      <c r="A602" s="49">
        <v>2080503</v>
      </c>
      <c r="B602" s="50" t="s">
        <v>509</v>
      </c>
      <c r="C602" s="51">
        <f>IFERROR(VLOOKUP(A602,Sheet2!A:D,4,0),0)</f>
        <v>0</v>
      </c>
      <c r="D602" s="51"/>
      <c r="E602" s="39">
        <f t="shared" si="9"/>
        <v>0</v>
      </c>
    </row>
    <row r="603" ht="20.25" customHeight="1" spans="1:5">
      <c r="A603" s="49">
        <v>2080505</v>
      </c>
      <c r="B603" s="50" t="s">
        <v>510</v>
      </c>
      <c r="C603" s="52">
        <v>469</v>
      </c>
      <c r="D603" s="52">
        <v>4691032.39</v>
      </c>
      <c r="E603" s="39">
        <f t="shared" si="9"/>
        <v>469.103239</v>
      </c>
    </row>
    <row r="604" ht="20.25" customHeight="1" spans="1:5">
      <c r="A604" s="49">
        <v>2080506</v>
      </c>
      <c r="B604" s="50" t="s">
        <v>511</v>
      </c>
      <c r="C604" s="52">
        <v>235</v>
      </c>
      <c r="D604" s="52">
        <v>2350579.26</v>
      </c>
      <c r="E604" s="39">
        <f t="shared" si="9"/>
        <v>235.057926</v>
      </c>
    </row>
    <row r="605" ht="20.25" hidden="1" customHeight="1" spans="1:5">
      <c r="A605" s="49">
        <v>2080507</v>
      </c>
      <c r="B605" s="50" t="s">
        <v>512</v>
      </c>
      <c r="C605" s="51">
        <f>IFERROR(VLOOKUP(A605,Sheet2!A:D,4,0),0)</f>
        <v>0</v>
      </c>
      <c r="D605" s="51"/>
      <c r="E605" s="39">
        <f t="shared" si="9"/>
        <v>0</v>
      </c>
    </row>
    <row r="606" ht="20.25" hidden="1" customHeight="1" spans="1:5">
      <c r="A606" s="49">
        <v>2080508</v>
      </c>
      <c r="B606" s="50" t="s">
        <v>513</v>
      </c>
      <c r="C606" s="51">
        <f>IFERROR(VLOOKUP(A606,Sheet2!A:D,4,0),0)</f>
        <v>0</v>
      </c>
      <c r="D606" s="51"/>
      <c r="E606" s="39">
        <f t="shared" si="9"/>
        <v>0</v>
      </c>
    </row>
    <row r="607" ht="20.25" hidden="1" customHeight="1" spans="1:5">
      <c r="A607" s="49">
        <v>2080599</v>
      </c>
      <c r="B607" s="50" t="s">
        <v>514</v>
      </c>
      <c r="C607" s="51">
        <f>IFERROR(VLOOKUP(A607,Sheet2!A:D,4,0),0)</f>
        <v>0</v>
      </c>
      <c r="D607" s="51"/>
      <c r="E607" s="39">
        <f t="shared" si="9"/>
        <v>0</v>
      </c>
    </row>
    <row r="608" ht="20.25" hidden="1" customHeight="1" spans="1:5">
      <c r="A608" s="47">
        <v>20806</v>
      </c>
      <c r="B608" s="48" t="s">
        <v>515</v>
      </c>
      <c r="C608" s="46">
        <f>SUM(C609:C611)</f>
        <v>0</v>
      </c>
      <c r="D608" s="46"/>
      <c r="E608" s="39">
        <f t="shared" si="9"/>
        <v>0</v>
      </c>
    </row>
    <row r="609" ht="20.25" hidden="1" customHeight="1" spans="1:5">
      <c r="A609" s="49">
        <v>2080601</v>
      </c>
      <c r="B609" s="50" t="s">
        <v>516</v>
      </c>
      <c r="C609" s="51">
        <f>IFERROR(VLOOKUP(A609,Sheet2!A:D,4,0),0)</f>
        <v>0</v>
      </c>
      <c r="D609" s="51"/>
      <c r="E609" s="39">
        <f t="shared" si="9"/>
        <v>0</v>
      </c>
    </row>
    <row r="610" ht="20.25" hidden="1" customHeight="1" spans="1:5">
      <c r="A610" s="49">
        <v>2080602</v>
      </c>
      <c r="B610" s="50" t="s">
        <v>517</v>
      </c>
      <c r="C610" s="51">
        <f>IFERROR(VLOOKUP(A610,Sheet2!A:D,4,0),0)</f>
        <v>0</v>
      </c>
      <c r="D610" s="51"/>
      <c r="E610" s="39">
        <f t="shared" si="9"/>
        <v>0</v>
      </c>
    </row>
    <row r="611" ht="20.25" hidden="1" customHeight="1" spans="1:5">
      <c r="A611" s="49">
        <v>2080699</v>
      </c>
      <c r="B611" s="50" t="s">
        <v>518</v>
      </c>
      <c r="C611" s="51">
        <f>IFERROR(VLOOKUP(A611,Sheet2!A:D,4,0),0)</f>
        <v>0</v>
      </c>
      <c r="D611" s="51"/>
      <c r="E611" s="39">
        <f t="shared" si="9"/>
        <v>0</v>
      </c>
    </row>
    <row r="612" ht="20.25" hidden="1" customHeight="1" spans="1:5">
      <c r="A612" s="47">
        <v>20807</v>
      </c>
      <c r="B612" s="48" t="s">
        <v>519</v>
      </c>
      <c r="C612" s="46">
        <f>SUM(C613:C621)</f>
        <v>0</v>
      </c>
      <c r="D612" s="46"/>
      <c r="E612" s="39">
        <f t="shared" si="9"/>
        <v>0</v>
      </c>
    </row>
    <row r="613" ht="20.25" hidden="1" customHeight="1" spans="1:5">
      <c r="A613" s="49">
        <v>2080701</v>
      </c>
      <c r="B613" s="50" t="s">
        <v>520</v>
      </c>
      <c r="C613" s="51">
        <f>IFERROR(VLOOKUP(A613,Sheet2!A:D,4,0),0)</f>
        <v>0</v>
      </c>
      <c r="D613" s="51"/>
      <c r="E613" s="39">
        <f t="shared" si="9"/>
        <v>0</v>
      </c>
    </row>
    <row r="614" ht="20.25" hidden="1" customHeight="1" spans="1:5">
      <c r="A614" s="49">
        <v>2080702</v>
      </c>
      <c r="B614" s="50" t="s">
        <v>521</v>
      </c>
      <c r="C614" s="51">
        <f>IFERROR(VLOOKUP(A614,Sheet2!A:D,4,0),0)</f>
        <v>0</v>
      </c>
      <c r="D614" s="51"/>
      <c r="E614" s="39">
        <f t="shared" si="9"/>
        <v>0</v>
      </c>
    </row>
    <row r="615" ht="20.25" hidden="1" customHeight="1" spans="1:5">
      <c r="A615" s="49">
        <v>2080704</v>
      </c>
      <c r="B615" s="50" t="s">
        <v>522</v>
      </c>
      <c r="C615" s="51">
        <f>IFERROR(VLOOKUP(A615,Sheet2!A:D,4,0),0)</f>
        <v>0</v>
      </c>
      <c r="D615" s="51"/>
      <c r="E615" s="39">
        <f t="shared" si="9"/>
        <v>0</v>
      </c>
    </row>
    <row r="616" ht="20.25" hidden="1" customHeight="1" spans="1:5">
      <c r="A616" s="49">
        <v>2080705</v>
      </c>
      <c r="B616" s="50" t="s">
        <v>523</v>
      </c>
      <c r="C616" s="51">
        <f>IFERROR(VLOOKUP(A616,Sheet2!A:D,4,0),0)</f>
        <v>0</v>
      </c>
      <c r="D616" s="51"/>
      <c r="E616" s="39">
        <f t="shared" si="9"/>
        <v>0</v>
      </c>
    </row>
    <row r="617" ht="20.25" hidden="1" customHeight="1" spans="1:5">
      <c r="A617" s="49">
        <v>2080709</v>
      </c>
      <c r="B617" s="50" t="s">
        <v>524</v>
      </c>
      <c r="C617" s="51">
        <f>IFERROR(VLOOKUP(A617,Sheet2!A:D,4,0),0)</f>
        <v>0</v>
      </c>
      <c r="D617" s="51"/>
      <c r="E617" s="39">
        <f t="shared" si="9"/>
        <v>0</v>
      </c>
    </row>
    <row r="618" ht="20.25" hidden="1" customHeight="1" spans="1:5">
      <c r="A618" s="49">
        <v>2080711</v>
      </c>
      <c r="B618" s="50" t="s">
        <v>525</v>
      </c>
      <c r="C618" s="51">
        <f>IFERROR(VLOOKUP(A618,Sheet2!A:D,4,0),0)</f>
        <v>0</v>
      </c>
      <c r="D618" s="51"/>
      <c r="E618" s="39">
        <f t="shared" si="9"/>
        <v>0</v>
      </c>
    </row>
    <row r="619" ht="20.25" hidden="1" customHeight="1" spans="1:5">
      <c r="A619" s="49">
        <v>2080712</v>
      </c>
      <c r="B619" s="50" t="s">
        <v>526</v>
      </c>
      <c r="C619" s="51">
        <f>IFERROR(VLOOKUP(A619,Sheet2!A:D,4,0),0)</f>
        <v>0</v>
      </c>
      <c r="D619" s="51"/>
      <c r="E619" s="39">
        <f t="shared" si="9"/>
        <v>0</v>
      </c>
    </row>
    <row r="620" ht="20.25" hidden="1" customHeight="1" spans="1:5">
      <c r="A620" s="49">
        <v>2080713</v>
      </c>
      <c r="B620" s="50" t="s">
        <v>527</v>
      </c>
      <c r="C620" s="51">
        <f>IFERROR(VLOOKUP(A620,Sheet2!A:D,4,0),0)</f>
        <v>0</v>
      </c>
      <c r="D620" s="51"/>
      <c r="E620" s="39">
        <f t="shared" si="9"/>
        <v>0</v>
      </c>
    </row>
    <row r="621" ht="20.25" hidden="1" customHeight="1" spans="1:5">
      <c r="A621" s="49">
        <v>2080799</v>
      </c>
      <c r="B621" s="50" t="s">
        <v>528</v>
      </c>
      <c r="C621" s="51">
        <f>IFERROR(VLOOKUP(A621,Sheet2!A:D,4,0),0)</f>
        <v>0</v>
      </c>
      <c r="D621" s="51"/>
      <c r="E621" s="39">
        <f t="shared" si="9"/>
        <v>0</v>
      </c>
    </row>
    <row r="622" ht="20.25" customHeight="1" spans="1:5">
      <c r="A622" s="47">
        <v>20808</v>
      </c>
      <c r="B622" s="48" t="s">
        <v>529</v>
      </c>
      <c r="C622" s="46">
        <f>SUM(C623:C630)</f>
        <v>79</v>
      </c>
      <c r="D622" s="46">
        <f>SUM(D623:D630)</f>
        <v>785068.29</v>
      </c>
      <c r="E622" s="39">
        <f t="shared" si="9"/>
        <v>78.506829</v>
      </c>
    </row>
    <row r="623" ht="20.25" customHeight="1" spans="1:5">
      <c r="A623" s="49">
        <v>2080801</v>
      </c>
      <c r="B623" s="50" t="s">
        <v>530</v>
      </c>
      <c r="C623" s="52">
        <v>23</v>
      </c>
      <c r="D623" s="52">
        <v>226426</v>
      </c>
      <c r="E623" s="39">
        <f t="shared" si="9"/>
        <v>22.6426</v>
      </c>
    </row>
    <row r="624" ht="20.25" hidden="1" customHeight="1" spans="1:5">
      <c r="A624" s="49">
        <v>2080802</v>
      </c>
      <c r="B624" s="50" t="s">
        <v>531</v>
      </c>
      <c r="C624" s="51">
        <f>IFERROR(VLOOKUP(A624,Sheet2!A:D,4,0),0)</f>
        <v>0</v>
      </c>
      <c r="D624" s="51"/>
      <c r="E624" s="39">
        <f t="shared" si="9"/>
        <v>0</v>
      </c>
    </row>
    <row r="625" ht="20.25" hidden="1" customHeight="1" spans="1:5">
      <c r="A625" s="49">
        <v>2080803</v>
      </c>
      <c r="B625" s="50" t="s">
        <v>532</v>
      </c>
      <c r="C625" s="51">
        <f>IFERROR(VLOOKUP(A625,Sheet2!A:D,4,0),0)</f>
        <v>0</v>
      </c>
      <c r="D625" s="51"/>
      <c r="E625" s="39">
        <f t="shared" si="9"/>
        <v>0</v>
      </c>
    </row>
    <row r="626" ht="20.25" hidden="1" customHeight="1" spans="1:5">
      <c r="A626" s="49">
        <v>2080805</v>
      </c>
      <c r="B626" s="50" t="s">
        <v>533</v>
      </c>
      <c r="C626" s="51"/>
      <c r="D626" s="51"/>
      <c r="E626" s="39">
        <f t="shared" si="9"/>
        <v>0</v>
      </c>
    </row>
    <row r="627" ht="20.25" hidden="1" customHeight="1" spans="1:5">
      <c r="A627" s="49">
        <v>2080806</v>
      </c>
      <c r="B627" s="50" t="s">
        <v>534</v>
      </c>
      <c r="C627" s="51">
        <f>IFERROR(VLOOKUP(A627,Sheet2!A:D,4,0),0)</f>
        <v>0</v>
      </c>
      <c r="D627" s="51"/>
      <c r="E627" s="39">
        <f t="shared" si="9"/>
        <v>0</v>
      </c>
    </row>
    <row r="628" ht="20.25" hidden="1" customHeight="1" spans="1:5">
      <c r="A628" s="49">
        <v>2080807</v>
      </c>
      <c r="B628" s="50" t="s">
        <v>535</v>
      </c>
      <c r="C628" s="51"/>
      <c r="D628" s="51"/>
      <c r="E628" s="39">
        <f t="shared" si="9"/>
        <v>0</v>
      </c>
    </row>
    <row r="629" ht="20.25" customHeight="1" spans="1:5">
      <c r="A629" s="49">
        <v>2080808</v>
      </c>
      <c r="B629" s="50" t="s">
        <v>536</v>
      </c>
      <c r="C629" s="52">
        <v>1</v>
      </c>
      <c r="D629" s="52">
        <v>7000</v>
      </c>
      <c r="E629" s="39">
        <f t="shared" si="9"/>
        <v>0.7</v>
      </c>
    </row>
    <row r="630" ht="20.25" customHeight="1" spans="1:5">
      <c r="A630" s="49">
        <v>2080899</v>
      </c>
      <c r="B630" s="50" t="s">
        <v>537</v>
      </c>
      <c r="C630" s="52">
        <v>55</v>
      </c>
      <c r="D630" s="52">
        <v>551642.29</v>
      </c>
      <c r="E630" s="39">
        <f t="shared" si="9"/>
        <v>55.164229</v>
      </c>
    </row>
    <row r="631" ht="20.25" hidden="1" customHeight="1" spans="1:5">
      <c r="A631" s="47">
        <v>20809</v>
      </c>
      <c r="B631" s="48" t="s">
        <v>538</v>
      </c>
      <c r="C631" s="46">
        <f>SUM(C632:C637)</f>
        <v>0</v>
      </c>
      <c r="D631" s="46"/>
      <c r="E631" s="39">
        <f t="shared" si="9"/>
        <v>0</v>
      </c>
    </row>
    <row r="632" ht="20.25" hidden="1" customHeight="1" spans="1:5">
      <c r="A632" s="49">
        <v>2080901</v>
      </c>
      <c r="B632" s="50" t="s">
        <v>539</v>
      </c>
      <c r="C632" s="51"/>
      <c r="D632" s="51"/>
      <c r="E632" s="39">
        <f t="shared" si="9"/>
        <v>0</v>
      </c>
    </row>
    <row r="633" ht="20.25" hidden="1" customHeight="1" spans="1:5">
      <c r="A633" s="49">
        <v>2080902</v>
      </c>
      <c r="B633" s="50" t="s">
        <v>540</v>
      </c>
      <c r="C633" s="51">
        <f>IFERROR(VLOOKUP(A633,Sheet2!A:D,4,0),0)</f>
        <v>0</v>
      </c>
      <c r="D633" s="51"/>
      <c r="E633" s="39">
        <f t="shared" si="9"/>
        <v>0</v>
      </c>
    </row>
    <row r="634" ht="20.25" hidden="1" customHeight="1" spans="1:5">
      <c r="A634" s="49">
        <v>2080903</v>
      </c>
      <c r="B634" s="50" t="s">
        <v>541</v>
      </c>
      <c r="C634" s="51">
        <f>IFERROR(VLOOKUP(A634,Sheet2!A:D,4,0),0)</f>
        <v>0</v>
      </c>
      <c r="D634" s="51"/>
      <c r="E634" s="39">
        <f t="shared" si="9"/>
        <v>0</v>
      </c>
    </row>
    <row r="635" ht="20.25" hidden="1" customHeight="1" spans="1:5">
      <c r="A635" s="49">
        <v>2080904</v>
      </c>
      <c r="B635" s="50" t="s">
        <v>542</v>
      </c>
      <c r="C635" s="51">
        <f>IFERROR(VLOOKUP(A635,Sheet2!A:D,4,0),0)</f>
        <v>0</v>
      </c>
      <c r="D635" s="51"/>
      <c r="E635" s="39">
        <f t="shared" si="9"/>
        <v>0</v>
      </c>
    </row>
    <row r="636" ht="20.25" hidden="1" customHeight="1" spans="1:5">
      <c r="A636" s="49">
        <v>2080905</v>
      </c>
      <c r="B636" s="50" t="s">
        <v>543</v>
      </c>
      <c r="C636" s="51">
        <f>IFERROR(VLOOKUP(A636,Sheet2!A:D,4,0),0)</f>
        <v>0</v>
      </c>
      <c r="D636" s="51"/>
      <c r="E636" s="39">
        <f t="shared" si="9"/>
        <v>0</v>
      </c>
    </row>
    <row r="637" ht="20.25" hidden="1" customHeight="1" spans="1:5">
      <c r="A637" s="49">
        <v>2080999</v>
      </c>
      <c r="B637" s="50" t="s">
        <v>544</v>
      </c>
      <c r="C637" s="51">
        <f>IFERROR(VLOOKUP(A637,Sheet2!A:D,4,0),0)</f>
        <v>0</v>
      </c>
      <c r="D637" s="51"/>
      <c r="E637" s="39">
        <f t="shared" si="9"/>
        <v>0</v>
      </c>
    </row>
    <row r="638" ht="20.25" customHeight="1" spans="1:5">
      <c r="A638" s="47">
        <v>20810</v>
      </c>
      <c r="B638" s="48" t="s">
        <v>545</v>
      </c>
      <c r="C638" s="46">
        <f>SUM(C639:C645)</f>
        <v>81</v>
      </c>
      <c r="D638" s="46">
        <f>SUM(D639:D645)</f>
        <v>805800</v>
      </c>
      <c r="E638" s="39">
        <f t="shared" si="9"/>
        <v>80.58</v>
      </c>
    </row>
    <row r="639" ht="20.25" customHeight="1" spans="1:5">
      <c r="A639" s="49">
        <v>2081001</v>
      </c>
      <c r="B639" s="50" t="s">
        <v>546</v>
      </c>
      <c r="C639" s="52">
        <v>6</v>
      </c>
      <c r="D639" s="52">
        <v>57285</v>
      </c>
      <c r="E639" s="39">
        <f t="shared" si="9"/>
        <v>5.7285</v>
      </c>
    </row>
    <row r="640" ht="20.25" customHeight="1" spans="1:5">
      <c r="A640" s="49">
        <v>2081002</v>
      </c>
      <c r="B640" s="50" t="s">
        <v>547</v>
      </c>
      <c r="C640" s="52">
        <v>75</v>
      </c>
      <c r="D640" s="52">
        <v>747500</v>
      </c>
      <c r="E640" s="39">
        <f t="shared" si="9"/>
        <v>74.75</v>
      </c>
    </row>
    <row r="641" ht="20.25" hidden="1" customHeight="1" spans="1:5">
      <c r="A641" s="49">
        <v>2081003</v>
      </c>
      <c r="B641" s="50" t="s">
        <v>548</v>
      </c>
      <c r="C641" s="51">
        <f>IFERROR(VLOOKUP(A641,Sheet2!A:D,4,0),0)</f>
        <v>0</v>
      </c>
      <c r="D641" s="51"/>
      <c r="E641" s="39">
        <f t="shared" si="9"/>
        <v>0</v>
      </c>
    </row>
    <row r="642" ht="20.25" hidden="1" customHeight="1" spans="1:5">
      <c r="A642" s="49">
        <v>2081004</v>
      </c>
      <c r="B642" s="50" t="s">
        <v>549</v>
      </c>
      <c r="C642" s="52">
        <v>0</v>
      </c>
      <c r="D642" s="52">
        <v>1015</v>
      </c>
      <c r="E642" s="39">
        <f t="shared" si="9"/>
        <v>0.1015</v>
      </c>
    </row>
    <row r="643" ht="20.25" hidden="1" customHeight="1" spans="1:5">
      <c r="A643" s="49">
        <v>2081005</v>
      </c>
      <c r="B643" s="50" t="s">
        <v>550</v>
      </c>
      <c r="C643" s="51">
        <f>IFERROR(VLOOKUP(A643,Sheet2!A:D,4,0),0)</f>
        <v>0</v>
      </c>
      <c r="D643" s="51"/>
      <c r="E643" s="39">
        <f t="shared" si="9"/>
        <v>0</v>
      </c>
    </row>
    <row r="644" ht="20.25" hidden="1" customHeight="1" spans="1:5">
      <c r="A644" s="49">
        <v>2081006</v>
      </c>
      <c r="B644" s="50" t="s">
        <v>551</v>
      </c>
      <c r="C644" s="51"/>
      <c r="D644" s="51"/>
      <c r="E644" s="39">
        <f t="shared" si="9"/>
        <v>0</v>
      </c>
    </row>
    <row r="645" ht="20.25" hidden="1" customHeight="1" spans="1:5">
      <c r="A645" s="49">
        <v>2081099</v>
      </c>
      <c r="B645" s="50" t="s">
        <v>552</v>
      </c>
      <c r="C645" s="51">
        <f>IFERROR(VLOOKUP(A645,Sheet2!A:D,4,0),0)</f>
        <v>0</v>
      </c>
      <c r="D645" s="51"/>
      <c r="E645" s="39">
        <f t="shared" si="9"/>
        <v>0</v>
      </c>
    </row>
    <row r="646" ht="20.25" customHeight="1" spans="1:5">
      <c r="A646" s="47">
        <v>20811</v>
      </c>
      <c r="B646" s="48" t="s">
        <v>553</v>
      </c>
      <c r="C646" s="46">
        <f>SUM(C647:C654)</f>
        <v>24</v>
      </c>
      <c r="D646" s="46">
        <f>SUM(D647:D654)</f>
        <v>243355</v>
      </c>
      <c r="E646" s="39">
        <f t="shared" si="9"/>
        <v>24.3355</v>
      </c>
    </row>
    <row r="647" ht="20.25" hidden="1" customHeight="1" spans="1:5">
      <c r="A647" s="49">
        <v>2081101</v>
      </c>
      <c r="B647" s="50" t="s">
        <v>117</v>
      </c>
      <c r="C647" s="51">
        <f>IFERROR(VLOOKUP(A647,Sheet2!A:D,4,0),0)</f>
        <v>0</v>
      </c>
      <c r="D647" s="51"/>
      <c r="E647" s="39">
        <f t="shared" si="9"/>
        <v>0</v>
      </c>
    </row>
    <row r="648" ht="20.25" hidden="1" customHeight="1" spans="1:5">
      <c r="A648" s="49">
        <v>2081102</v>
      </c>
      <c r="B648" s="50" t="s">
        <v>118</v>
      </c>
      <c r="C648" s="51">
        <f>IFERROR(VLOOKUP(A648,Sheet2!A:D,4,0),0)</f>
        <v>0</v>
      </c>
      <c r="D648" s="51"/>
      <c r="E648" s="39">
        <f t="shared" si="9"/>
        <v>0</v>
      </c>
    </row>
    <row r="649" ht="20.25" hidden="1" customHeight="1" spans="1:5">
      <c r="A649" s="49">
        <v>2081103</v>
      </c>
      <c r="B649" s="50" t="s">
        <v>119</v>
      </c>
      <c r="C649" s="51">
        <f>IFERROR(VLOOKUP(A649,Sheet2!A:D,4,0),0)</f>
        <v>0</v>
      </c>
      <c r="D649" s="51"/>
      <c r="E649" s="39">
        <f t="shared" si="9"/>
        <v>0</v>
      </c>
    </row>
    <row r="650" ht="20.25" customHeight="1" spans="1:5">
      <c r="A650" s="49">
        <v>2081104</v>
      </c>
      <c r="B650" s="50" t="s">
        <v>554</v>
      </c>
      <c r="C650" s="52">
        <v>6</v>
      </c>
      <c r="D650" s="52">
        <v>60000</v>
      </c>
      <c r="E650" s="39">
        <f t="shared" si="9"/>
        <v>6</v>
      </c>
    </row>
    <row r="651" ht="20.25" customHeight="1" spans="1:5">
      <c r="A651" s="49">
        <v>2081105</v>
      </c>
      <c r="B651" s="50" t="s">
        <v>555</v>
      </c>
      <c r="C651" s="52">
        <v>16</v>
      </c>
      <c r="D651" s="52">
        <v>160555</v>
      </c>
      <c r="E651" s="39">
        <f t="shared" si="9"/>
        <v>16.0555</v>
      </c>
    </row>
    <row r="652" ht="20.25" hidden="1" customHeight="1" spans="1:5">
      <c r="A652" s="49">
        <v>2081106</v>
      </c>
      <c r="B652" s="50" t="s">
        <v>556</v>
      </c>
      <c r="C652" s="51">
        <f>IFERROR(VLOOKUP(A652,Sheet2!A:D,4,0),0)</f>
        <v>0</v>
      </c>
      <c r="D652" s="51"/>
      <c r="E652" s="39">
        <f t="shared" si="9"/>
        <v>0</v>
      </c>
    </row>
    <row r="653" ht="20.25" hidden="1" customHeight="1" spans="1:5">
      <c r="A653" s="49">
        <v>2081107</v>
      </c>
      <c r="B653" s="50" t="s">
        <v>557</v>
      </c>
      <c r="C653" s="51">
        <f>IFERROR(VLOOKUP(A653,Sheet2!A:D,4,0),0)</f>
        <v>0</v>
      </c>
      <c r="D653" s="51"/>
      <c r="E653" s="39">
        <f t="shared" si="9"/>
        <v>0</v>
      </c>
    </row>
    <row r="654" ht="20.25" customHeight="1" spans="1:5">
      <c r="A654" s="49">
        <v>2081199</v>
      </c>
      <c r="B654" s="50" t="s">
        <v>558</v>
      </c>
      <c r="C654" s="52">
        <v>2</v>
      </c>
      <c r="D654" s="52">
        <v>22800</v>
      </c>
      <c r="E654" s="39">
        <f t="shared" si="9"/>
        <v>2.28</v>
      </c>
    </row>
    <row r="655" ht="20.25" hidden="1" customHeight="1" spans="1:5">
      <c r="A655" s="47">
        <v>20816</v>
      </c>
      <c r="B655" s="48" t="s">
        <v>559</v>
      </c>
      <c r="C655" s="46">
        <f>SUM(C656:C660)</f>
        <v>0</v>
      </c>
      <c r="D655" s="46"/>
      <c r="E655" s="39">
        <f t="shared" si="9"/>
        <v>0</v>
      </c>
    </row>
    <row r="656" ht="20.25" hidden="1" customHeight="1" spans="1:5">
      <c r="A656" s="49">
        <v>2081601</v>
      </c>
      <c r="B656" s="50" t="s">
        <v>117</v>
      </c>
      <c r="C656" s="51">
        <f>IFERROR(VLOOKUP(A656,Sheet2!A:D,4,0),0)</f>
        <v>0</v>
      </c>
      <c r="D656" s="51"/>
      <c r="E656" s="39">
        <f t="shared" si="9"/>
        <v>0</v>
      </c>
    </row>
    <row r="657" ht="20.25" hidden="1" customHeight="1" spans="1:5">
      <c r="A657" s="49">
        <v>2081602</v>
      </c>
      <c r="B657" s="50" t="s">
        <v>118</v>
      </c>
      <c r="C657" s="51">
        <f>IFERROR(VLOOKUP(A657,Sheet2!A:D,4,0),0)</f>
        <v>0</v>
      </c>
      <c r="D657" s="51"/>
      <c r="E657" s="39">
        <f t="shared" si="9"/>
        <v>0</v>
      </c>
    </row>
    <row r="658" ht="20.25" hidden="1" customHeight="1" spans="1:5">
      <c r="A658" s="49">
        <v>2081603</v>
      </c>
      <c r="B658" s="50" t="s">
        <v>119</v>
      </c>
      <c r="C658" s="51">
        <f>IFERROR(VLOOKUP(A658,Sheet2!A:D,4,0),0)</f>
        <v>0</v>
      </c>
      <c r="D658" s="51"/>
      <c r="E658" s="39">
        <f t="shared" si="9"/>
        <v>0</v>
      </c>
    </row>
    <row r="659" ht="20.25" hidden="1" customHeight="1" spans="1:5">
      <c r="A659" s="49">
        <v>2081650</v>
      </c>
      <c r="B659" s="50" t="s">
        <v>126</v>
      </c>
      <c r="C659" s="51"/>
      <c r="D659" s="51"/>
      <c r="E659" s="39">
        <f t="shared" si="9"/>
        <v>0</v>
      </c>
    </row>
    <row r="660" ht="20.25" hidden="1" customHeight="1" spans="1:5">
      <c r="A660" s="49">
        <v>2081699</v>
      </c>
      <c r="B660" s="50" t="s">
        <v>560</v>
      </c>
      <c r="C660" s="51">
        <f>IFERROR(VLOOKUP(A660,Sheet2!A:D,4,0),0)</f>
        <v>0</v>
      </c>
      <c r="D660" s="51"/>
      <c r="E660" s="39">
        <f t="shared" ref="E660:E723" si="10">D660/10000</f>
        <v>0</v>
      </c>
    </row>
    <row r="661" ht="20.25" customHeight="1" spans="1:5">
      <c r="A661" s="47">
        <v>20819</v>
      </c>
      <c r="B661" s="48" t="s">
        <v>561</v>
      </c>
      <c r="C661" s="46">
        <f>SUM(C662:C663)</f>
        <v>86</v>
      </c>
      <c r="D661" s="46">
        <f>SUM(D662:D663)</f>
        <v>859996</v>
      </c>
      <c r="E661" s="39">
        <f t="shared" si="10"/>
        <v>85.9996</v>
      </c>
    </row>
    <row r="662" ht="20.25" customHeight="1" spans="1:5">
      <c r="A662" s="49">
        <v>2081901</v>
      </c>
      <c r="B662" s="50" t="s">
        <v>562</v>
      </c>
      <c r="C662" s="52">
        <v>1</v>
      </c>
      <c r="D662" s="52">
        <v>11400</v>
      </c>
      <c r="E662" s="39">
        <f t="shared" si="10"/>
        <v>1.14</v>
      </c>
    </row>
    <row r="663" ht="20.25" customHeight="1" spans="1:5">
      <c r="A663" s="49">
        <v>2081902</v>
      </c>
      <c r="B663" s="50" t="s">
        <v>563</v>
      </c>
      <c r="C663" s="52">
        <v>85</v>
      </c>
      <c r="D663" s="52">
        <v>848596</v>
      </c>
      <c r="E663" s="39">
        <f t="shared" si="10"/>
        <v>84.8596</v>
      </c>
    </row>
    <row r="664" ht="20.25" customHeight="1" spans="1:5">
      <c r="A664" s="47">
        <v>20820</v>
      </c>
      <c r="B664" s="48" t="s">
        <v>564</v>
      </c>
      <c r="C664" s="46">
        <f>SUM(C665:C666)</f>
        <v>2</v>
      </c>
      <c r="D664" s="46">
        <f>SUM(D665:D666)</f>
        <v>19796.85</v>
      </c>
      <c r="E664" s="39">
        <f t="shared" si="10"/>
        <v>1.979685</v>
      </c>
    </row>
    <row r="665" ht="20.25" customHeight="1" spans="1:5">
      <c r="A665" s="49">
        <v>2082001</v>
      </c>
      <c r="B665" s="50" t="s">
        <v>565</v>
      </c>
      <c r="C665" s="52">
        <v>2</v>
      </c>
      <c r="D665" s="52">
        <v>19796.85</v>
      </c>
      <c r="E665" s="39">
        <f t="shared" si="10"/>
        <v>1.979685</v>
      </c>
    </row>
    <row r="666" ht="20.25" hidden="1" customHeight="1" spans="1:5">
      <c r="A666" s="49">
        <v>2082002</v>
      </c>
      <c r="B666" s="50" t="s">
        <v>566</v>
      </c>
      <c r="C666" s="51">
        <f>IFERROR(VLOOKUP(A666,Sheet2!A:D,4,0),0)</f>
        <v>0</v>
      </c>
      <c r="D666" s="51"/>
      <c r="E666" s="39">
        <f t="shared" si="10"/>
        <v>0</v>
      </c>
    </row>
    <row r="667" ht="20.25" customHeight="1" spans="1:5">
      <c r="A667" s="47">
        <v>20821</v>
      </c>
      <c r="B667" s="48" t="s">
        <v>567</v>
      </c>
      <c r="C667" s="46">
        <f>SUM(C668:C669)</f>
        <v>74</v>
      </c>
      <c r="D667" s="46">
        <f>SUM(D668:D669)</f>
        <v>739470</v>
      </c>
      <c r="E667" s="39">
        <f t="shared" si="10"/>
        <v>73.947</v>
      </c>
    </row>
    <row r="668" ht="20.25" customHeight="1" spans="1:5">
      <c r="A668" s="49">
        <v>2082101</v>
      </c>
      <c r="B668" s="50" t="s">
        <v>568</v>
      </c>
      <c r="C668" s="52">
        <v>4</v>
      </c>
      <c r="D668" s="52">
        <v>35448</v>
      </c>
      <c r="E668" s="39">
        <f t="shared" si="10"/>
        <v>3.5448</v>
      </c>
    </row>
    <row r="669" ht="20.25" customHeight="1" spans="1:5">
      <c r="A669" s="49">
        <v>2082102</v>
      </c>
      <c r="B669" s="50" t="s">
        <v>569</v>
      </c>
      <c r="C669" s="52">
        <v>70</v>
      </c>
      <c r="D669" s="52">
        <v>704022</v>
      </c>
      <c r="E669" s="39">
        <f t="shared" si="10"/>
        <v>70.4022</v>
      </c>
    </row>
    <row r="670" ht="20.25" hidden="1" customHeight="1" spans="1:5">
      <c r="A670" s="47">
        <v>20824</v>
      </c>
      <c r="B670" s="48" t="s">
        <v>570</v>
      </c>
      <c r="C670" s="46">
        <f>SUM(C671:C672)</f>
        <v>0</v>
      </c>
      <c r="D670" s="46"/>
      <c r="E670" s="39">
        <f t="shared" si="10"/>
        <v>0</v>
      </c>
    </row>
    <row r="671" ht="20.25" hidden="1" customHeight="1" spans="1:5">
      <c r="A671" s="49">
        <v>2082401</v>
      </c>
      <c r="B671" s="50" t="s">
        <v>571</v>
      </c>
      <c r="C671" s="51">
        <f>IFERROR(VLOOKUP(A671,Sheet2!A:D,4,0),0)</f>
        <v>0</v>
      </c>
      <c r="D671" s="51"/>
      <c r="E671" s="39">
        <f t="shared" si="10"/>
        <v>0</v>
      </c>
    </row>
    <row r="672" ht="20.25" hidden="1" customHeight="1" spans="1:5">
      <c r="A672" s="49">
        <v>2082402</v>
      </c>
      <c r="B672" s="50" t="s">
        <v>572</v>
      </c>
      <c r="C672" s="51">
        <f>IFERROR(VLOOKUP(A672,Sheet2!A:D,4,0),0)</f>
        <v>0</v>
      </c>
      <c r="D672" s="51"/>
      <c r="E672" s="39">
        <f t="shared" si="10"/>
        <v>0</v>
      </c>
    </row>
    <row r="673" ht="20.25" customHeight="1" spans="1:5">
      <c r="A673" s="47">
        <v>20825</v>
      </c>
      <c r="B673" s="48" t="s">
        <v>573</v>
      </c>
      <c r="C673" s="46">
        <f>SUM(C674:C675)</f>
        <v>6</v>
      </c>
      <c r="D673" s="46">
        <f>SUM(D674:D675)</f>
        <v>64687</v>
      </c>
      <c r="E673" s="39">
        <f t="shared" si="10"/>
        <v>6.4687</v>
      </c>
    </row>
    <row r="674" ht="20.25" hidden="1" customHeight="1" spans="1:5">
      <c r="A674" s="49">
        <v>2082501</v>
      </c>
      <c r="B674" s="50" t="s">
        <v>574</v>
      </c>
      <c r="C674" s="51">
        <f>IFERROR(VLOOKUP(A674,Sheet2!A:D,4,0),0)</f>
        <v>0</v>
      </c>
      <c r="D674" s="51"/>
      <c r="E674" s="39">
        <f t="shared" si="10"/>
        <v>0</v>
      </c>
    </row>
    <row r="675" ht="20.25" customHeight="1" spans="1:5">
      <c r="A675" s="49">
        <v>2082502</v>
      </c>
      <c r="B675" s="50" t="s">
        <v>575</v>
      </c>
      <c r="C675" s="52">
        <v>6</v>
      </c>
      <c r="D675" s="52">
        <v>64687</v>
      </c>
      <c r="E675" s="39">
        <f t="shared" si="10"/>
        <v>6.4687</v>
      </c>
    </row>
    <row r="676" ht="20.25" hidden="1" customHeight="1" spans="1:5">
      <c r="A676" s="47">
        <v>20826</v>
      </c>
      <c r="B676" s="48" t="s">
        <v>576</v>
      </c>
      <c r="C676" s="46">
        <f>SUM(C677:C679)</f>
        <v>0</v>
      </c>
      <c r="D676" s="46"/>
      <c r="E676" s="39">
        <f t="shared" si="10"/>
        <v>0</v>
      </c>
    </row>
    <row r="677" ht="20.25" hidden="1" customHeight="1" spans="1:5">
      <c r="A677" s="49">
        <v>2082601</v>
      </c>
      <c r="B677" s="50" t="s">
        <v>577</v>
      </c>
      <c r="C677" s="51">
        <f>IFERROR(VLOOKUP(A677,Sheet2!A:D,4,0),0)</f>
        <v>0</v>
      </c>
      <c r="D677" s="51"/>
      <c r="E677" s="39">
        <f t="shared" si="10"/>
        <v>0</v>
      </c>
    </row>
    <row r="678" ht="20.25" hidden="1" customHeight="1" spans="1:5">
      <c r="A678" s="49">
        <v>2082602</v>
      </c>
      <c r="B678" s="50" t="s">
        <v>578</v>
      </c>
      <c r="C678" s="51">
        <f>IFERROR(VLOOKUP(A678,Sheet2!A:D,4,0),0)</f>
        <v>0</v>
      </c>
      <c r="D678" s="51"/>
      <c r="E678" s="39">
        <f t="shared" si="10"/>
        <v>0</v>
      </c>
    </row>
    <row r="679" ht="20.25" hidden="1" customHeight="1" spans="1:5">
      <c r="A679" s="49">
        <v>2082699</v>
      </c>
      <c r="B679" s="50" t="s">
        <v>579</v>
      </c>
      <c r="C679" s="51">
        <f>IFERROR(VLOOKUP(A679,Sheet2!A:D,4,0),0)</f>
        <v>0</v>
      </c>
      <c r="D679" s="51"/>
      <c r="E679" s="39">
        <f t="shared" si="10"/>
        <v>0</v>
      </c>
    </row>
    <row r="680" ht="20.25" hidden="1" customHeight="1" spans="1:5">
      <c r="A680" s="47">
        <v>20827</v>
      </c>
      <c r="B680" s="48" t="s">
        <v>580</v>
      </c>
      <c r="C680" s="46">
        <f>SUM(C681:C683)</f>
        <v>0</v>
      </c>
      <c r="D680" s="46"/>
      <c r="E680" s="39">
        <f t="shared" si="10"/>
        <v>0</v>
      </c>
    </row>
    <row r="681" ht="20.25" hidden="1" customHeight="1" spans="1:5">
      <c r="A681" s="49">
        <v>2082701</v>
      </c>
      <c r="B681" s="50" t="s">
        <v>581</v>
      </c>
      <c r="C681" s="51">
        <f>IFERROR(VLOOKUP(A681,Sheet2!A:D,4,0),0)</f>
        <v>0</v>
      </c>
      <c r="D681" s="51"/>
      <c r="E681" s="39">
        <f t="shared" si="10"/>
        <v>0</v>
      </c>
    </row>
    <row r="682" ht="20.25" hidden="1" customHeight="1" spans="1:5">
      <c r="A682" s="49">
        <v>2082702</v>
      </c>
      <c r="B682" s="50" t="s">
        <v>582</v>
      </c>
      <c r="C682" s="51">
        <f>IFERROR(VLOOKUP(A682,Sheet2!A:D,4,0),0)</f>
        <v>0</v>
      </c>
      <c r="D682" s="51"/>
      <c r="E682" s="39">
        <f t="shared" si="10"/>
        <v>0</v>
      </c>
    </row>
    <row r="683" ht="20.25" hidden="1" customHeight="1" spans="1:5">
      <c r="A683" s="49">
        <v>2082799</v>
      </c>
      <c r="B683" s="50" t="s">
        <v>583</v>
      </c>
      <c r="C683" s="51">
        <f>IFERROR(VLOOKUP(A683,Sheet2!A:D,4,0),0)</f>
        <v>0</v>
      </c>
      <c r="D683" s="51"/>
      <c r="E683" s="39">
        <f t="shared" si="10"/>
        <v>0</v>
      </c>
    </row>
    <row r="684" ht="20.25" customHeight="1" spans="1:5">
      <c r="A684" s="47">
        <v>20828</v>
      </c>
      <c r="B684" s="48" t="s">
        <v>584</v>
      </c>
      <c r="C684" s="46">
        <f>SUM(C685:C692)</f>
        <v>5</v>
      </c>
      <c r="D684" s="46">
        <f>SUM(D685:D692)</f>
        <v>54160.72</v>
      </c>
      <c r="E684" s="39">
        <f t="shared" si="10"/>
        <v>5.416072</v>
      </c>
    </row>
    <row r="685" ht="20.25" hidden="1" customHeight="1" spans="1:5">
      <c r="A685" s="49">
        <v>2082801</v>
      </c>
      <c r="B685" s="50" t="s">
        <v>117</v>
      </c>
      <c r="C685" s="51">
        <f>IFERROR(VLOOKUP(A685,Sheet2!A:D,4,0),0)</f>
        <v>0</v>
      </c>
      <c r="D685" s="51"/>
      <c r="E685" s="39">
        <f t="shared" si="10"/>
        <v>0</v>
      </c>
    </row>
    <row r="686" ht="20.25" hidden="1" customHeight="1" spans="1:5">
      <c r="A686" s="49">
        <v>2082802</v>
      </c>
      <c r="B686" s="50" t="s">
        <v>118</v>
      </c>
      <c r="C686" s="51">
        <f>IFERROR(VLOOKUP(A686,Sheet2!A:D,4,0),0)</f>
        <v>0</v>
      </c>
      <c r="D686" s="51"/>
      <c r="E686" s="39">
        <f t="shared" si="10"/>
        <v>0</v>
      </c>
    </row>
    <row r="687" ht="20.25" hidden="1" customHeight="1" spans="1:5">
      <c r="A687" s="49">
        <v>2082803</v>
      </c>
      <c r="B687" s="50" t="s">
        <v>119</v>
      </c>
      <c r="C687" s="51">
        <f>IFERROR(VLOOKUP(A687,Sheet2!A:D,4,0),0)</f>
        <v>0</v>
      </c>
      <c r="D687" s="51"/>
      <c r="E687" s="39">
        <f t="shared" si="10"/>
        <v>0</v>
      </c>
    </row>
    <row r="688" ht="20.25" hidden="1" customHeight="1" spans="1:5">
      <c r="A688" s="49">
        <v>2082804</v>
      </c>
      <c r="B688" s="50" t="s">
        <v>585</v>
      </c>
      <c r="C688" s="51">
        <f>IFERROR(VLOOKUP(A688,Sheet2!A:D,4,0),0)</f>
        <v>0</v>
      </c>
      <c r="D688" s="51"/>
      <c r="E688" s="39">
        <f t="shared" si="10"/>
        <v>0</v>
      </c>
    </row>
    <row r="689" ht="20.25" hidden="1" customHeight="1" spans="1:5">
      <c r="A689" s="49">
        <v>2082805</v>
      </c>
      <c r="B689" s="50" t="s">
        <v>586</v>
      </c>
      <c r="C689" s="51">
        <f>IFERROR(VLOOKUP(A689,Sheet2!A:D,4,0),0)</f>
        <v>0</v>
      </c>
      <c r="D689" s="51"/>
      <c r="E689" s="39">
        <f t="shared" si="10"/>
        <v>0</v>
      </c>
    </row>
    <row r="690" ht="20.25" hidden="1" customHeight="1" spans="1:5">
      <c r="A690" s="49">
        <v>2082806</v>
      </c>
      <c r="B690" s="50" t="s">
        <v>157</v>
      </c>
      <c r="C690" s="51"/>
      <c r="D690" s="51"/>
      <c r="E690" s="39">
        <f t="shared" si="10"/>
        <v>0</v>
      </c>
    </row>
    <row r="691" ht="20.25" hidden="1" customHeight="1" spans="1:5">
      <c r="A691" s="49">
        <v>2082850</v>
      </c>
      <c r="B691" s="50" t="s">
        <v>126</v>
      </c>
      <c r="C691" s="51">
        <f>IFERROR(VLOOKUP(A691,Sheet2!A:D,4,0),0)</f>
        <v>0</v>
      </c>
      <c r="D691" s="51"/>
      <c r="E691" s="39">
        <f t="shared" si="10"/>
        <v>0</v>
      </c>
    </row>
    <row r="692" ht="20.25" customHeight="1" spans="1:5">
      <c r="A692" s="49">
        <v>2082899</v>
      </c>
      <c r="B692" s="50" t="s">
        <v>587</v>
      </c>
      <c r="C692" s="52">
        <v>5</v>
      </c>
      <c r="D692" s="52">
        <v>54160.72</v>
      </c>
      <c r="E692" s="39">
        <f t="shared" si="10"/>
        <v>5.416072</v>
      </c>
    </row>
    <row r="693" ht="20.25" hidden="1" customHeight="1" spans="1:5">
      <c r="A693" s="47">
        <v>20830</v>
      </c>
      <c r="B693" s="48" t="s">
        <v>588</v>
      </c>
      <c r="C693" s="46">
        <f>SUM(C694:C695)</f>
        <v>0</v>
      </c>
      <c r="D693" s="46"/>
      <c r="E693" s="39">
        <f t="shared" si="10"/>
        <v>0</v>
      </c>
    </row>
    <row r="694" ht="20.25" hidden="1" customHeight="1" spans="1:5">
      <c r="A694" s="49">
        <v>2083001</v>
      </c>
      <c r="B694" s="50" t="s">
        <v>589</v>
      </c>
      <c r="C694" s="51">
        <f>IFERROR(VLOOKUP(A694,Sheet2!A:D,4,0),0)</f>
        <v>0</v>
      </c>
      <c r="D694" s="51"/>
      <c r="E694" s="39">
        <f t="shared" si="10"/>
        <v>0</v>
      </c>
    </row>
    <row r="695" ht="20.25" hidden="1" customHeight="1" spans="1:5">
      <c r="A695" s="49">
        <v>2083099</v>
      </c>
      <c r="B695" s="50" t="s">
        <v>590</v>
      </c>
      <c r="C695" s="51">
        <f>IFERROR(VLOOKUP(A695,Sheet2!A:D,4,0),0)</f>
        <v>0</v>
      </c>
      <c r="D695" s="51"/>
      <c r="E695" s="39">
        <f t="shared" si="10"/>
        <v>0</v>
      </c>
    </row>
    <row r="696" ht="20.25" customHeight="1" spans="1:5">
      <c r="A696" s="47">
        <v>20899</v>
      </c>
      <c r="B696" s="48" t="s">
        <v>591</v>
      </c>
      <c r="C696" s="46">
        <f>C697</f>
        <v>38</v>
      </c>
      <c r="D696" s="46">
        <f>D697</f>
        <v>376820</v>
      </c>
      <c r="E696" s="39">
        <f t="shared" si="10"/>
        <v>37.682</v>
      </c>
    </row>
    <row r="697" ht="20.25" customHeight="1" spans="1:5">
      <c r="A697" s="49">
        <v>2089999</v>
      </c>
      <c r="B697" s="50" t="s">
        <v>592</v>
      </c>
      <c r="C697" s="52">
        <v>38</v>
      </c>
      <c r="D697" s="52">
        <v>376820</v>
      </c>
      <c r="E697" s="39">
        <f t="shared" si="10"/>
        <v>37.682</v>
      </c>
    </row>
    <row r="698" ht="20.25" customHeight="1" spans="1:5">
      <c r="A698" s="47">
        <v>210</v>
      </c>
      <c r="B698" s="48" t="s">
        <v>24</v>
      </c>
      <c r="C698" s="46">
        <f>C699+C704+C719+C723+C735+C739+C744+C748+C752+C755+C776</f>
        <v>1044</v>
      </c>
      <c r="D698" s="63">
        <f>D699+D704+D719+D723+D735+D739+D744+D748+D752+D755+D776</f>
        <v>10432618.42</v>
      </c>
      <c r="E698" s="39">
        <f t="shared" si="10"/>
        <v>1043.261842</v>
      </c>
    </row>
    <row r="699" ht="20.25" hidden="1" customHeight="1" spans="1:5">
      <c r="A699" s="47">
        <v>21001</v>
      </c>
      <c r="B699" s="48" t="s">
        <v>593</v>
      </c>
      <c r="C699" s="52">
        <f>SUM(C700:C703)</f>
        <v>0</v>
      </c>
      <c r="D699" s="52"/>
      <c r="E699" s="39">
        <f t="shared" si="10"/>
        <v>0</v>
      </c>
    </row>
    <row r="700" ht="20.25" hidden="1" customHeight="1" spans="1:5">
      <c r="A700" s="49">
        <v>2100101</v>
      </c>
      <c r="B700" s="50" t="s">
        <v>117</v>
      </c>
      <c r="C700" s="52">
        <f>IFERROR(VLOOKUP(A700,Sheet2!A:D,4,0),0)</f>
        <v>0</v>
      </c>
      <c r="D700" s="52"/>
      <c r="E700" s="39">
        <f t="shared" si="10"/>
        <v>0</v>
      </c>
    </row>
    <row r="701" ht="20.25" hidden="1" customHeight="1" spans="1:5">
      <c r="A701" s="49">
        <v>2100102</v>
      </c>
      <c r="B701" s="50" t="s">
        <v>118</v>
      </c>
      <c r="C701" s="52">
        <f>IFERROR(VLOOKUP(A701,Sheet2!A:D,4,0),0)</f>
        <v>0</v>
      </c>
      <c r="D701" s="52"/>
      <c r="E701" s="39">
        <f t="shared" si="10"/>
        <v>0</v>
      </c>
    </row>
    <row r="702" ht="20.25" hidden="1" customHeight="1" spans="1:5">
      <c r="A702" s="49">
        <v>2100103</v>
      </c>
      <c r="B702" s="50" t="s">
        <v>119</v>
      </c>
      <c r="C702" s="52">
        <f>IFERROR(VLOOKUP(A702,Sheet2!A:D,4,0),0)</f>
        <v>0</v>
      </c>
      <c r="D702" s="52"/>
      <c r="E702" s="39">
        <f t="shared" si="10"/>
        <v>0</v>
      </c>
    </row>
    <row r="703" ht="20.25" hidden="1" customHeight="1" spans="1:5">
      <c r="A703" s="49">
        <v>2100199</v>
      </c>
      <c r="B703" s="50" t="s">
        <v>594</v>
      </c>
      <c r="C703" s="52">
        <f>IFERROR(VLOOKUP(A703,Sheet2!A:D,4,0),0)</f>
        <v>0</v>
      </c>
      <c r="D703" s="52"/>
      <c r="E703" s="39">
        <f t="shared" si="10"/>
        <v>0</v>
      </c>
    </row>
    <row r="704" ht="20.25" hidden="1" customHeight="1" spans="1:5">
      <c r="A704" s="47">
        <v>21002</v>
      </c>
      <c r="B704" s="48" t="s">
        <v>595</v>
      </c>
      <c r="C704" s="52">
        <f>SUM(C705:C718)</f>
        <v>0</v>
      </c>
      <c r="D704" s="52"/>
      <c r="E704" s="39">
        <f t="shared" si="10"/>
        <v>0</v>
      </c>
    </row>
    <row r="705" ht="20.25" hidden="1" customHeight="1" spans="1:5">
      <c r="A705" s="49">
        <v>2100201</v>
      </c>
      <c r="B705" s="50" t="s">
        <v>596</v>
      </c>
      <c r="C705" s="52">
        <f>IFERROR(VLOOKUP(A705,Sheet2!A:D,4,0),0)</f>
        <v>0</v>
      </c>
      <c r="D705" s="52"/>
      <c r="E705" s="39">
        <f t="shared" si="10"/>
        <v>0</v>
      </c>
    </row>
    <row r="706" ht="20.25" hidden="1" customHeight="1" spans="1:5">
      <c r="A706" s="49">
        <v>2100202</v>
      </c>
      <c r="B706" s="50" t="s">
        <v>597</v>
      </c>
      <c r="C706" s="52">
        <f>IFERROR(VLOOKUP(A706,Sheet2!A:D,4,0),0)</f>
        <v>0</v>
      </c>
      <c r="D706" s="52"/>
      <c r="E706" s="39">
        <f t="shared" si="10"/>
        <v>0</v>
      </c>
    </row>
    <row r="707" ht="20.25" hidden="1" customHeight="1" spans="1:5">
      <c r="A707" s="49">
        <v>2100203</v>
      </c>
      <c r="B707" s="50" t="s">
        <v>598</v>
      </c>
      <c r="C707" s="52">
        <f>IFERROR(VLOOKUP(A707,Sheet2!A:D,4,0),0)</f>
        <v>0</v>
      </c>
      <c r="D707" s="52"/>
      <c r="E707" s="39">
        <f t="shared" si="10"/>
        <v>0</v>
      </c>
    </row>
    <row r="708" ht="20.25" hidden="1" customHeight="1" spans="1:5">
      <c r="A708" s="49">
        <v>2100204</v>
      </c>
      <c r="B708" s="50" t="s">
        <v>599</v>
      </c>
      <c r="C708" s="52">
        <f>IFERROR(VLOOKUP(A708,Sheet2!A:D,4,0),0)</f>
        <v>0</v>
      </c>
      <c r="D708" s="52"/>
      <c r="E708" s="39">
        <f t="shared" si="10"/>
        <v>0</v>
      </c>
    </row>
    <row r="709" ht="20.25" hidden="1" customHeight="1" spans="1:5">
      <c r="A709" s="49">
        <v>2100205</v>
      </c>
      <c r="B709" s="50" t="s">
        <v>600</v>
      </c>
      <c r="C709" s="52">
        <f>IFERROR(VLOOKUP(A709,Sheet2!A:D,4,0),0)</f>
        <v>0</v>
      </c>
      <c r="D709" s="52"/>
      <c r="E709" s="39">
        <f t="shared" si="10"/>
        <v>0</v>
      </c>
    </row>
    <row r="710" ht="20.25" hidden="1" customHeight="1" spans="1:5">
      <c r="A710" s="49">
        <v>2100206</v>
      </c>
      <c r="B710" s="50" t="s">
        <v>601</v>
      </c>
      <c r="C710" s="52">
        <f>IFERROR(VLOOKUP(A710,Sheet2!A:D,4,0),0)</f>
        <v>0</v>
      </c>
      <c r="D710" s="52"/>
      <c r="E710" s="39">
        <f t="shared" si="10"/>
        <v>0</v>
      </c>
    </row>
    <row r="711" ht="20.25" hidden="1" customHeight="1" spans="1:5">
      <c r="A711" s="49">
        <v>2100207</v>
      </c>
      <c r="B711" s="50" t="s">
        <v>602</v>
      </c>
      <c r="C711" s="52">
        <f>IFERROR(VLOOKUP(A711,Sheet2!A:D,4,0),0)</f>
        <v>0</v>
      </c>
      <c r="D711" s="52"/>
      <c r="E711" s="39">
        <f t="shared" si="10"/>
        <v>0</v>
      </c>
    </row>
    <row r="712" ht="20.25" hidden="1" customHeight="1" spans="1:5">
      <c r="A712" s="49">
        <v>2100208</v>
      </c>
      <c r="B712" s="50" t="s">
        <v>603</v>
      </c>
      <c r="C712" s="52">
        <f>IFERROR(VLOOKUP(A712,Sheet2!A:D,4,0),0)</f>
        <v>0</v>
      </c>
      <c r="D712" s="52"/>
      <c r="E712" s="39">
        <f t="shared" si="10"/>
        <v>0</v>
      </c>
    </row>
    <row r="713" ht="20.25" hidden="1" customHeight="1" spans="1:5">
      <c r="A713" s="49">
        <v>2100209</v>
      </c>
      <c r="B713" s="50" t="s">
        <v>604</v>
      </c>
      <c r="C713" s="52">
        <f>IFERROR(VLOOKUP(A713,Sheet2!A:D,4,0),0)</f>
        <v>0</v>
      </c>
      <c r="D713" s="52"/>
      <c r="E713" s="39">
        <f t="shared" si="10"/>
        <v>0</v>
      </c>
    </row>
    <row r="714" ht="20.25" hidden="1" customHeight="1" spans="1:5">
      <c r="A714" s="49">
        <v>2100210</v>
      </c>
      <c r="B714" s="50" t="s">
        <v>605</v>
      </c>
      <c r="C714" s="52">
        <f>IFERROR(VLOOKUP(A714,Sheet2!A:D,4,0),0)</f>
        <v>0</v>
      </c>
      <c r="D714" s="52"/>
      <c r="E714" s="39">
        <f t="shared" si="10"/>
        <v>0</v>
      </c>
    </row>
    <row r="715" ht="20.25" hidden="1" customHeight="1" spans="1:5">
      <c r="A715" s="49">
        <v>2100211</v>
      </c>
      <c r="B715" s="50" t="s">
        <v>606</v>
      </c>
      <c r="C715" s="52">
        <f>IFERROR(VLOOKUP(A715,Sheet2!A:D,4,0),0)</f>
        <v>0</v>
      </c>
      <c r="D715" s="52"/>
      <c r="E715" s="39">
        <f t="shared" si="10"/>
        <v>0</v>
      </c>
    </row>
    <row r="716" ht="20.25" hidden="1" customHeight="1" spans="1:5">
      <c r="A716" s="49">
        <v>2100212</v>
      </c>
      <c r="B716" s="50" t="s">
        <v>607</v>
      </c>
      <c r="C716" s="52">
        <f>IFERROR(VLOOKUP(A716,Sheet2!A:D,4,0),0)</f>
        <v>0</v>
      </c>
      <c r="D716" s="52"/>
      <c r="E716" s="39">
        <f t="shared" si="10"/>
        <v>0</v>
      </c>
    </row>
    <row r="717" ht="20.25" hidden="1" customHeight="1" spans="1:5">
      <c r="A717" s="49">
        <v>2100213</v>
      </c>
      <c r="B717" s="50" t="s">
        <v>608</v>
      </c>
      <c r="C717" s="52"/>
      <c r="D717" s="52"/>
      <c r="E717" s="39">
        <f t="shared" si="10"/>
        <v>0</v>
      </c>
    </row>
    <row r="718" ht="20.25" hidden="1" customHeight="1" spans="1:5">
      <c r="A718" s="49">
        <v>2100299</v>
      </c>
      <c r="B718" s="50" t="s">
        <v>609</v>
      </c>
      <c r="C718" s="52">
        <f>IFERROR(VLOOKUP(A718,Sheet2!A:D,4,0),0)</f>
        <v>0</v>
      </c>
      <c r="D718" s="52"/>
      <c r="E718" s="39">
        <f t="shared" si="10"/>
        <v>0</v>
      </c>
    </row>
    <row r="719" ht="20.25" customHeight="1" spans="1:5">
      <c r="A719" s="47">
        <v>21003</v>
      </c>
      <c r="B719" s="48" t="s">
        <v>610</v>
      </c>
      <c r="C719" s="63">
        <f>SUM(C720:C722)</f>
        <v>17</v>
      </c>
      <c r="D719" s="63">
        <f>SUM(D720:D722)</f>
        <v>166950</v>
      </c>
      <c r="E719" s="39">
        <f t="shared" si="10"/>
        <v>16.695</v>
      </c>
    </row>
    <row r="720" ht="20.25" hidden="1" customHeight="1" spans="1:5">
      <c r="A720" s="49">
        <v>2100301</v>
      </c>
      <c r="B720" s="50" t="s">
        <v>611</v>
      </c>
      <c r="C720" s="52">
        <f>IFERROR(VLOOKUP(A720,Sheet2!A:D,4,0),0)</f>
        <v>0</v>
      </c>
      <c r="D720" s="51"/>
      <c r="E720" s="39">
        <f t="shared" si="10"/>
        <v>0</v>
      </c>
    </row>
    <row r="721" ht="20.25" customHeight="1" spans="1:5">
      <c r="A721" s="49">
        <v>2100302</v>
      </c>
      <c r="B721" s="50" t="s">
        <v>612</v>
      </c>
      <c r="C721" s="52">
        <v>5</v>
      </c>
      <c r="D721" s="52">
        <v>46950</v>
      </c>
      <c r="E721" s="39">
        <f t="shared" si="10"/>
        <v>4.695</v>
      </c>
    </row>
    <row r="722" ht="27.6" customHeight="1" spans="1:5">
      <c r="A722" s="49">
        <v>2100399</v>
      </c>
      <c r="B722" s="50" t="s">
        <v>613</v>
      </c>
      <c r="C722" s="52">
        <v>12</v>
      </c>
      <c r="D722" s="52">
        <v>120000</v>
      </c>
      <c r="E722" s="39">
        <f t="shared" si="10"/>
        <v>12</v>
      </c>
    </row>
    <row r="723" ht="20.25" customHeight="1" spans="1:5">
      <c r="A723" s="47">
        <v>21004</v>
      </c>
      <c r="B723" s="48" t="s">
        <v>614</v>
      </c>
      <c r="C723" s="63">
        <f>SUM(C724:C734)</f>
        <v>5</v>
      </c>
      <c r="D723" s="63">
        <f>SUM(D724:D734)</f>
        <v>50000</v>
      </c>
      <c r="E723" s="39">
        <f t="shared" si="10"/>
        <v>5</v>
      </c>
    </row>
    <row r="724" ht="20.25" hidden="1" customHeight="1" spans="1:5">
      <c r="A724" s="49">
        <v>2100401</v>
      </c>
      <c r="B724" s="50" t="s">
        <v>615</v>
      </c>
      <c r="C724" s="52">
        <f>IFERROR(VLOOKUP(A724,Sheet2!A:D,4,0),0)</f>
        <v>0</v>
      </c>
      <c r="D724" s="51"/>
      <c r="E724" s="39">
        <f t="shared" ref="E724:E787" si="11">D724/10000</f>
        <v>0</v>
      </c>
    </row>
    <row r="725" ht="20.25" hidden="1" customHeight="1" spans="1:5">
      <c r="A725" s="49">
        <v>2100402</v>
      </c>
      <c r="B725" s="50" t="s">
        <v>616</v>
      </c>
      <c r="C725" s="52">
        <f>IFERROR(VLOOKUP(A725,Sheet2!A:D,4,0),0)</f>
        <v>0</v>
      </c>
      <c r="D725" s="51"/>
      <c r="E725" s="39">
        <f t="shared" si="11"/>
        <v>0</v>
      </c>
    </row>
    <row r="726" ht="20.25" hidden="1" customHeight="1" spans="1:5">
      <c r="A726" s="49">
        <v>2100403</v>
      </c>
      <c r="B726" s="50" t="s">
        <v>617</v>
      </c>
      <c r="C726" s="52">
        <f>IFERROR(VLOOKUP(A726,Sheet2!A:D,4,0),0)</f>
        <v>0</v>
      </c>
      <c r="D726" s="51"/>
      <c r="E726" s="39">
        <f t="shared" si="11"/>
        <v>0</v>
      </c>
    </row>
    <row r="727" ht="20.25" hidden="1" customHeight="1" spans="1:5">
      <c r="A727" s="49">
        <v>2100404</v>
      </c>
      <c r="B727" s="50" t="s">
        <v>618</v>
      </c>
      <c r="C727" s="52">
        <f>IFERROR(VLOOKUP(A727,Sheet2!A:D,4,0),0)</f>
        <v>0</v>
      </c>
      <c r="D727" s="51"/>
      <c r="E727" s="39">
        <f t="shared" si="11"/>
        <v>0</v>
      </c>
    </row>
    <row r="728" ht="20.25" hidden="1" customHeight="1" spans="1:5">
      <c r="A728" s="49">
        <v>2100405</v>
      </c>
      <c r="B728" s="50" t="s">
        <v>619</v>
      </c>
      <c r="C728" s="52">
        <f>IFERROR(VLOOKUP(A728,Sheet2!A:D,4,0),0)</f>
        <v>0</v>
      </c>
      <c r="D728" s="51"/>
      <c r="E728" s="39">
        <f t="shared" si="11"/>
        <v>0</v>
      </c>
    </row>
    <row r="729" ht="20.25" hidden="1" customHeight="1" spans="1:5">
      <c r="A729" s="49">
        <v>2100406</v>
      </c>
      <c r="B729" s="50" t="s">
        <v>620</v>
      </c>
      <c r="C729" s="52">
        <f>IFERROR(VLOOKUP(A729,Sheet2!A:D,4,0),0)</f>
        <v>0</v>
      </c>
      <c r="D729" s="51"/>
      <c r="E729" s="39">
        <f t="shared" si="11"/>
        <v>0</v>
      </c>
    </row>
    <row r="730" ht="20.25" hidden="1" customHeight="1" spans="1:5">
      <c r="A730" s="49">
        <v>2100407</v>
      </c>
      <c r="B730" s="50" t="s">
        <v>621</v>
      </c>
      <c r="C730" s="52">
        <f>IFERROR(VLOOKUP(A730,Sheet2!A:D,4,0),0)</f>
        <v>0</v>
      </c>
      <c r="D730" s="51"/>
      <c r="E730" s="39">
        <f t="shared" si="11"/>
        <v>0</v>
      </c>
    </row>
    <row r="731" ht="20.25" hidden="1" customHeight="1" spans="1:5">
      <c r="A731" s="49">
        <v>2100408</v>
      </c>
      <c r="B731" s="50" t="s">
        <v>622</v>
      </c>
      <c r="C731" s="52"/>
      <c r="D731" s="51"/>
      <c r="E731" s="39">
        <f t="shared" si="11"/>
        <v>0</v>
      </c>
    </row>
    <row r="732" ht="20.25" hidden="1" customHeight="1" spans="1:5">
      <c r="A732" s="49">
        <v>2100409</v>
      </c>
      <c r="B732" s="50" t="s">
        <v>623</v>
      </c>
      <c r="C732" s="52">
        <f>IFERROR(VLOOKUP(A732,Sheet2!A:D,4,0),0)</f>
        <v>0</v>
      </c>
      <c r="D732" s="51"/>
      <c r="E732" s="39">
        <f t="shared" si="11"/>
        <v>0</v>
      </c>
    </row>
    <row r="733" ht="20.25" customHeight="1" spans="1:5">
      <c r="A733" s="49">
        <v>2100410</v>
      </c>
      <c r="B733" s="50" t="s">
        <v>624</v>
      </c>
      <c r="C733" s="52">
        <v>5</v>
      </c>
      <c r="D733" s="52">
        <v>50000</v>
      </c>
      <c r="E733" s="39">
        <f t="shared" si="11"/>
        <v>5</v>
      </c>
    </row>
    <row r="734" ht="20.25" hidden="1" customHeight="1" spans="1:5">
      <c r="A734" s="49">
        <v>2100499</v>
      </c>
      <c r="B734" s="50" t="s">
        <v>625</v>
      </c>
      <c r="C734" s="52">
        <f>IFERROR(VLOOKUP(A734,Sheet2!A:D,4,0),0)</f>
        <v>0</v>
      </c>
      <c r="D734" s="51"/>
      <c r="E734" s="39">
        <f t="shared" si="11"/>
        <v>0</v>
      </c>
    </row>
    <row r="735" ht="20.25" customHeight="1" spans="1:5">
      <c r="A735" s="47">
        <v>21007</v>
      </c>
      <c r="B735" s="48" t="s">
        <v>626</v>
      </c>
      <c r="C735" s="63">
        <f>SUM(C736:C738)</f>
        <v>103</v>
      </c>
      <c r="D735" s="63">
        <f>SUM(D736:D738)</f>
        <v>1029742</v>
      </c>
      <c r="E735" s="39">
        <f t="shared" si="11"/>
        <v>102.9742</v>
      </c>
    </row>
    <row r="736" ht="20.25" hidden="1" customHeight="1" spans="1:5">
      <c r="A736" s="49">
        <v>2100716</v>
      </c>
      <c r="B736" s="50" t="s">
        <v>627</v>
      </c>
      <c r="C736" s="52">
        <f>IFERROR(VLOOKUP(A736,Sheet2!A:D,4,0),0)</f>
        <v>0</v>
      </c>
      <c r="D736" s="51"/>
      <c r="E736" s="39">
        <f t="shared" si="11"/>
        <v>0</v>
      </c>
    </row>
    <row r="737" ht="20.25" customHeight="1" spans="1:5">
      <c r="A737" s="49">
        <v>2100717</v>
      </c>
      <c r="B737" s="50" t="s">
        <v>628</v>
      </c>
      <c r="C737" s="52">
        <v>103</v>
      </c>
      <c r="D737" s="52">
        <v>1029742</v>
      </c>
      <c r="E737" s="39">
        <f t="shared" si="11"/>
        <v>102.9742</v>
      </c>
    </row>
    <row r="738" ht="20.25" hidden="1" customHeight="1" spans="1:5">
      <c r="A738" s="49">
        <v>2100799</v>
      </c>
      <c r="B738" s="50" t="s">
        <v>629</v>
      </c>
      <c r="C738" s="52">
        <f>IFERROR(VLOOKUP(A738,Sheet2!A:D,4,0),0)</f>
        <v>0</v>
      </c>
      <c r="D738" s="51"/>
      <c r="E738" s="39">
        <f t="shared" si="11"/>
        <v>0</v>
      </c>
    </row>
    <row r="739" ht="20.25" customHeight="1" spans="1:5">
      <c r="A739" s="47">
        <v>21011</v>
      </c>
      <c r="B739" s="48" t="s">
        <v>630</v>
      </c>
      <c r="C739" s="63">
        <f>SUM(C740:C743)</f>
        <v>458</v>
      </c>
      <c r="D739" s="63">
        <f>SUM(D740:D743)</f>
        <v>4578943.62</v>
      </c>
      <c r="E739" s="39">
        <f t="shared" si="11"/>
        <v>457.894362</v>
      </c>
    </row>
    <row r="740" ht="20.25" customHeight="1" spans="1:5">
      <c r="A740" s="49">
        <v>2101101</v>
      </c>
      <c r="B740" s="50" t="s">
        <v>631</v>
      </c>
      <c r="C740" s="52">
        <v>61</v>
      </c>
      <c r="D740" s="52">
        <v>610423.32</v>
      </c>
      <c r="E740" s="39">
        <f t="shared" si="11"/>
        <v>61.042332</v>
      </c>
    </row>
    <row r="741" ht="20.25" customHeight="1" spans="1:5">
      <c r="A741" s="49">
        <v>2101102</v>
      </c>
      <c r="B741" s="50" t="s">
        <v>632</v>
      </c>
      <c r="C741" s="52">
        <v>115</v>
      </c>
      <c r="D741" s="52">
        <v>1148821.41</v>
      </c>
      <c r="E741" s="39">
        <f t="shared" si="11"/>
        <v>114.882141</v>
      </c>
    </row>
    <row r="742" ht="20.25" customHeight="1" spans="1:5">
      <c r="A742" s="49">
        <v>2101103</v>
      </c>
      <c r="B742" s="50" t="s">
        <v>633</v>
      </c>
      <c r="C742" s="52">
        <v>282</v>
      </c>
      <c r="D742" s="52">
        <v>2819698.89</v>
      </c>
      <c r="E742" s="39">
        <f t="shared" si="11"/>
        <v>281.969889</v>
      </c>
    </row>
    <row r="743" ht="20.25" hidden="1" customHeight="1" spans="1:5">
      <c r="A743" s="49">
        <v>2101199</v>
      </c>
      <c r="B743" s="50" t="s">
        <v>634</v>
      </c>
      <c r="C743" s="52">
        <f>IFERROR(VLOOKUP(A743,Sheet2!A:D,4,0),0)</f>
        <v>0</v>
      </c>
      <c r="D743" s="51"/>
      <c r="E743" s="39">
        <f t="shared" si="11"/>
        <v>0</v>
      </c>
    </row>
    <row r="744" ht="20.25" customHeight="1" spans="1:5">
      <c r="A744" s="47">
        <v>21012</v>
      </c>
      <c r="B744" s="48" t="s">
        <v>635</v>
      </c>
      <c r="C744" s="63">
        <f>SUM(C745:C747)</f>
        <v>364</v>
      </c>
      <c r="D744" s="63">
        <f>SUM(D745:D747)</f>
        <v>3638242.8</v>
      </c>
      <c r="E744" s="39">
        <f t="shared" si="11"/>
        <v>363.82428</v>
      </c>
    </row>
    <row r="745" ht="20.25" hidden="1" customHeight="1" spans="1:5">
      <c r="A745" s="49">
        <v>2101201</v>
      </c>
      <c r="B745" s="50" t="s">
        <v>636</v>
      </c>
      <c r="C745" s="52">
        <f>IFERROR(VLOOKUP(A745,Sheet2!A:D,4,0),0)</f>
        <v>0</v>
      </c>
      <c r="D745" s="51"/>
      <c r="E745" s="39">
        <f t="shared" si="11"/>
        <v>0</v>
      </c>
    </row>
    <row r="746" ht="20.25" customHeight="1" spans="1:5">
      <c r="A746" s="49">
        <v>2101202</v>
      </c>
      <c r="B746" s="50" t="s">
        <v>637</v>
      </c>
      <c r="C746" s="52">
        <v>364</v>
      </c>
      <c r="D746" s="52">
        <v>3638242.8</v>
      </c>
      <c r="E746" s="39">
        <f t="shared" si="11"/>
        <v>363.82428</v>
      </c>
    </row>
    <row r="747" ht="20.25" hidden="1" customHeight="1" spans="1:5">
      <c r="A747" s="49">
        <v>2101299</v>
      </c>
      <c r="B747" s="50" t="s">
        <v>638</v>
      </c>
      <c r="C747" s="51">
        <f>IFERROR(VLOOKUP(A747,Sheet2!A:D,4,0),0)</f>
        <v>0</v>
      </c>
      <c r="D747" s="51"/>
      <c r="E747" s="39">
        <f t="shared" si="11"/>
        <v>0</v>
      </c>
    </row>
    <row r="748" ht="20.25" customHeight="1" spans="1:5">
      <c r="A748" s="47">
        <v>21013</v>
      </c>
      <c r="B748" s="48" t="s">
        <v>639</v>
      </c>
      <c r="C748" s="46">
        <f>SUM(C749:C751)</f>
        <v>97</v>
      </c>
      <c r="D748" s="46">
        <f>SUM(D749:D751)</f>
        <v>968740</v>
      </c>
      <c r="E748" s="39">
        <f t="shared" si="11"/>
        <v>96.874</v>
      </c>
    </row>
    <row r="749" ht="20.25" hidden="1" customHeight="1" spans="1:5">
      <c r="A749" s="49">
        <v>2101301</v>
      </c>
      <c r="B749" s="50" t="s">
        <v>640</v>
      </c>
      <c r="C749" s="51">
        <f>IFERROR(VLOOKUP(A749,Sheet2!A:D,4,0),0)</f>
        <v>0</v>
      </c>
      <c r="D749" s="51"/>
      <c r="E749" s="39">
        <f t="shared" si="11"/>
        <v>0</v>
      </c>
    </row>
    <row r="750" ht="20.25" hidden="1" customHeight="1" spans="1:5">
      <c r="A750" s="49">
        <v>2101302</v>
      </c>
      <c r="B750" s="50" t="s">
        <v>641</v>
      </c>
      <c r="C750" s="51">
        <f>IFERROR(VLOOKUP(A750,Sheet2!A:D,4,0),0)</f>
        <v>0</v>
      </c>
      <c r="D750" s="51"/>
      <c r="E750" s="39">
        <f t="shared" si="11"/>
        <v>0</v>
      </c>
    </row>
    <row r="751" ht="20.25" customHeight="1" spans="1:5">
      <c r="A751" s="49">
        <v>2101399</v>
      </c>
      <c r="B751" s="50" t="s">
        <v>642</v>
      </c>
      <c r="C751" s="52">
        <v>97</v>
      </c>
      <c r="D751" s="52">
        <v>968740</v>
      </c>
      <c r="E751" s="39">
        <f t="shared" si="11"/>
        <v>96.874</v>
      </c>
    </row>
    <row r="752" ht="20.25" hidden="1" customHeight="1" spans="1:5">
      <c r="A752" s="47">
        <v>21014</v>
      </c>
      <c r="B752" s="48" t="s">
        <v>643</v>
      </c>
      <c r="C752" s="46">
        <f>SUM(C753:C754)</f>
        <v>0</v>
      </c>
      <c r="D752" s="46"/>
      <c r="E752" s="39">
        <f t="shared" si="11"/>
        <v>0</v>
      </c>
    </row>
    <row r="753" ht="20.25" hidden="1" customHeight="1" spans="1:5">
      <c r="A753" s="49">
        <v>2101401</v>
      </c>
      <c r="B753" s="50" t="s">
        <v>644</v>
      </c>
      <c r="C753" s="51">
        <f>IFERROR(VLOOKUP(A753,Sheet2!A:D,4,0),0)</f>
        <v>0</v>
      </c>
      <c r="D753" s="51"/>
      <c r="E753" s="39">
        <f t="shared" si="11"/>
        <v>0</v>
      </c>
    </row>
    <row r="754" ht="20.25" hidden="1" customHeight="1" spans="1:5">
      <c r="A754" s="49">
        <v>2101499</v>
      </c>
      <c r="B754" s="50" t="s">
        <v>645</v>
      </c>
      <c r="C754" s="51">
        <f>IFERROR(VLOOKUP(A754,Sheet2!A:D,4,0),0)</f>
        <v>0</v>
      </c>
      <c r="D754" s="51"/>
      <c r="E754" s="39">
        <f t="shared" si="11"/>
        <v>0</v>
      </c>
    </row>
    <row r="755" ht="20.25" hidden="1" customHeight="1" spans="1:5">
      <c r="A755" s="47">
        <v>21015</v>
      </c>
      <c r="B755" s="48" t="s">
        <v>646</v>
      </c>
      <c r="C755" s="46">
        <f>SUM(C756:C763)</f>
        <v>0</v>
      </c>
      <c r="D755" s="46"/>
      <c r="E755" s="39">
        <f t="shared" si="11"/>
        <v>0</v>
      </c>
    </row>
    <row r="756" ht="20.25" hidden="1" customHeight="1" spans="1:5">
      <c r="A756" s="49">
        <v>2101501</v>
      </c>
      <c r="B756" s="50" t="s">
        <v>117</v>
      </c>
      <c r="C756" s="51">
        <f>IFERROR(VLOOKUP(A756,Sheet2!A:D,4,0),0)</f>
        <v>0</v>
      </c>
      <c r="D756" s="51"/>
      <c r="E756" s="39">
        <f t="shared" si="11"/>
        <v>0</v>
      </c>
    </row>
    <row r="757" ht="20.25" hidden="1" customHeight="1" spans="1:5">
      <c r="A757" s="49">
        <v>2101502</v>
      </c>
      <c r="B757" s="50" t="s">
        <v>118</v>
      </c>
      <c r="C757" s="51">
        <f>IFERROR(VLOOKUP(A757,Sheet2!A:D,4,0),0)</f>
        <v>0</v>
      </c>
      <c r="D757" s="51"/>
      <c r="E757" s="39">
        <f t="shared" si="11"/>
        <v>0</v>
      </c>
    </row>
    <row r="758" ht="20.25" hidden="1" customHeight="1" spans="1:5">
      <c r="A758" s="49">
        <v>2101503</v>
      </c>
      <c r="B758" s="50" t="s">
        <v>119</v>
      </c>
      <c r="C758" s="51">
        <f>IFERROR(VLOOKUP(A758,Sheet2!A:D,4,0),0)</f>
        <v>0</v>
      </c>
      <c r="D758" s="51"/>
      <c r="E758" s="39">
        <f t="shared" si="11"/>
        <v>0</v>
      </c>
    </row>
    <row r="759" ht="20.25" hidden="1" customHeight="1" spans="1:5">
      <c r="A759" s="49">
        <v>2101504</v>
      </c>
      <c r="B759" s="50" t="s">
        <v>157</v>
      </c>
      <c r="C759" s="51">
        <f>IFERROR(VLOOKUP(A759,Sheet2!A:D,4,0),0)</f>
        <v>0</v>
      </c>
      <c r="D759" s="51"/>
      <c r="E759" s="39">
        <f t="shared" si="11"/>
        <v>0</v>
      </c>
    </row>
    <row r="760" ht="20.25" hidden="1" customHeight="1" spans="1:5">
      <c r="A760" s="49">
        <v>2101505</v>
      </c>
      <c r="B760" s="50" t="s">
        <v>647</v>
      </c>
      <c r="C760" s="51">
        <f>IFERROR(VLOOKUP(A760,Sheet2!A:D,4,0),0)</f>
        <v>0</v>
      </c>
      <c r="D760" s="51"/>
      <c r="E760" s="39">
        <f t="shared" si="11"/>
        <v>0</v>
      </c>
    </row>
    <row r="761" ht="20.25" hidden="1" customHeight="1" spans="1:5">
      <c r="A761" s="49">
        <v>2101506</v>
      </c>
      <c r="B761" s="50" t="s">
        <v>648</v>
      </c>
      <c r="C761" s="51">
        <f>IFERROR(VLOOKUP(A761,Sheet2!A:D,4,0),0)</f>
        <v>0</v>
      </c>
      <c r="D761" s="51"/>
      <c r="E761" s="39">
        <f t="shared" si="11"/>
        <v>0</v>
      </c>
    </row>
    <row r="762" ht="20.25" hidden="1" customHeight="1" spans="1:5">
      <c r="A762" s="49">
        <v>2101550</v>
      </c>
      <c r="B762" s="50" t="s">
        <v>126</v>
      </c>
      <c r="C762" s="51">
        <f>IFERROR(VLOOKUP(A762,Sheet2!A:D,4,0),0)</f>
        <v>0</v>
      </c>
      <c r="D762" s="51"/>
      <c r="E762" s="39">
        <f t="shared" si="11"/>
        <v>0</v>
      </c>
    </row>
    <row r="763" ht="20.25" hidden="1" customHeight="1" spans="1:5">
      <c r="A763" s="49">
        <v>2101599</v>
      </c>
      <c r="B763" s="50" t="s">
        <v>649</v>
      </c>
      <c r="C763" s="51">
        <f>IFERROR(VLOOKUP(A763,Sheet2!A:D,4,0),0)</f>
        <v>0</v>
      </c>
      <c r="D763" s="51"/>
      <c r="E763" s="39">
        <f t="shared" si="11"/>
        <v>0</v>
      </c>
    </row>
    <row r="764" ht="20.25" hidden="1" customHeight="1" spans="1:5">
      <c r="A764" s="53">
        <v>21017</v>
      </c>
      <c r="B764" s="54" t="s">
        <v>650</v>
      </c>
      <c r="C764" s="51"/>
      <c r="D764" s="51"/>
      <c r="E764" s="39">
        <f t="shared" si="11"/>
        <v>0</v>
      </c>
    </row>
    <row r="765" ht="20.25" hidden="1" customHeight="1" spans="1:5">
      <c r="A765" s="55">
        <v>2101701</v>
      </c>
      <c r="B765" s="56" t="s">
        <v>117</v>
      </c>
      <c r="C765" s="51"/>
      <c r="D765" s="51"/>
      <c r="E765" s="39">
        <f t="shared" si="11"/>
        <v>0</v>
      </c>
    </row>
    <row r="766" ht="20.25" hidden="1" customHeight="1" spans="1:5">
      <c r="A766" s="55">
        <v>2101702</v>
      </c>
      <c r="B766" s="56" t="s">
        <v>118</v>
      </c>
      <c r="C766" s="51"/>
      <c r="D766" s="51"/>
      <c r="E766" s="39">
        <f t="shared" si="11"/>
        <v>0</v>
      </c>
    </row>
    <row r="767" ht="20.25" hidden="1" customHeight="1" spans="1:5">
      <c r="A767" s="55">
        <v>2101703</v>
      </c>
      <c r="B767" s="56" t="s">
        <v>119</v>
      </c>
      <c r="C767" s="51"/>
      <c r="D767" s="51"/>
      <c r="E767" s="39">
        <f t="shared" si="11"/>
        <v>0</v>
      </c>
    </row>
    <row r="768" ht="20.25" hidden="1" customHeight="1" spans="1:5">
      <c r="A768" s="55">
        <v>2101704</v>
      </c>
      <c r="B768" s="56" t="s">
        <v>651</v>
      </c>
      <c r="C768" s="51"/>
      <c r="D768" s="51"/>
      <c r="E768" s="39">
        <f t="shared" si="11"/>
        <v>0</v>
      </c>
    </row>
    <row r="769" ht="20.25" hidden="1" customHeight="1" spans="1:5">
      <c r="A769" s="55">
        <v>2101750</v>
      </c>
      <c r="B769" s="56" t="s">
        <v>126</v>
      </c>
      <c r="C769" s="51"/>
      <c r="D769" s="51"/>
      <c r="E769" s="39">
        <f t="shared" si="11"/>
        <v>0</v>
      </c>
    </row>
    <row r="770" ht="20.25" hidden="1" customHeight="1" spans="1:5">
      <c r="A770" s="55">
        <v>2101799</v>
      </c>
      <c r="B770" s="56" t="s">
        <v>652</v>
      </c>
      <c r="C770" s="51"/>
      <c r="D770" s="51"/>
      <c r="E770" s="39">
        <f t="shared" si="11"/>
        <v>0</v>
      </c>
    </row>
    <row r="771" ht="20.25" hidden="1" customHeight="1" spans="1:5">
      <c r="A771" s="53">
        <v>21018</v>
      </c>
      <c r="B771" s="54" t="s">
        <v>653</v>
      </c>
      <c r="C771" s="51"/>
      <c r="D771" s="51"/>
      <c r="E771" s="39">
        <f t="shared" si="11"/>
        <v>0</v>
      </c>
    </row>
    <row r="772" ht="20.25" hidden="1" customHeight="1" spans="1:5">
      <c r="A772" s="55">
        <v>2101801</v>
      </c>
      <c r="B772" s="56" t="s">
        <v>117</v>
      </c>
      <c r="C772" s="51"/>
      <c r="D772" s="51"/>
      <c r="E772" s="39">
        <f t="shared" si="11"/>
        <v>0</v>
      </c>
    </row>
    <row r="773" ht="20.25" hidden="1" customHeight="1" spans="1:5">
      <c r="A773" s="55">
        <v>2101802</v>
      </c>
      <c r="B773" s="56" t="s">
        <v>118</v>
      </c>
      <c r="C773" s="51"/>
      <c r="D773" s="51"/>
      <c r="E773" s="39">
        <f t="shared" si="11"/>
        <v>0</v>
      </c>
    </row>
    <row r="774" ht="20.25" hidden="1" customHeight="1" spans="1:5">
      <c r="A774" s="55">
        <v>2101803</v>
      </c>
      <c r="B774" s="56" t="s">
        <v>119</v>
      </c>
      <c r="C774" s="51"/>
      <c r="D774" s="51"/>
      <c r="E774" s="39">
        <f t="shared" si="11"/>
        <v>0</v>
      </c>
    </row>
    <row r="775" ht="20.25" hidden="1" customHeight="1" spans="1:5">
      <c r="A775" s="55">
        <v>2101899</v>
      </c>
      <c r="B775" s="56" t="s">
        <v>654</v>
      </c>
      <c r="C775" s="51"/>
      <c r="D775" s="51"/>
      <c r="E775" s="39">
        <f t="shared" si="11"/>
        <v>0</v>
      </c>
    </row>
    <row r="776" ht="20.25" hidden="1" customHeight="1" spans="1:5">
      <c r="A776" s="47">
        <v>21099</v>
      </c>
      <c r="B776" s="48" t="s">
        <v>655</v>
      </c>
      <c r="C776" s="46">
        <f>C777</f>
        <v>0</v>
      </c>
      <c r="D776" s="46"/>
      <c r="E776" s="39">
        <f t="shared" si="11"/>
        <v>0</v>
      </c>
    </row>
    <row r="777" ht="20.25" hidden="1" customHeight="1" spans="1:5">
      <c r="A777" s="49">
        <v>2109999</v>
      </c>
      <c r="B777" s="50" t="s">
        <v>656</v>
      </c>
      <c r="C777" s="51">
        <f>IFERROR(VLOOKUP(A777,Sheet2!A:D,4,0),0)</f>
        <v>0</v>
      </c>
      <c r="D777" s="51"/>
      <c r="E777" s="39">
        <f t="shared" si="11"/>
        <v>0</v>
      </c>
    </row>
    <row r="778" ht="20.25" customHeight="1" spans="1:5">
      <c r="A778" s="47">
        <v>211</v>
      </c>
      <c r="B778" s="48" t="s">
        <v>26</v>
      </c>
      <c r="C778" s="46">
        <f>C779+C789+C793+C802+C809+C816+C819+C822+C824+C826+C832+C835+C837+C848</f>
        <v>110</v>
      </c>
      <c r="D778" s="46">
        <f>D779+D789+D793+D802+D809+D816+D819+D822+D824+D826+D832+D835+D837+D848</f>
        <v>1100000</v>
      </c>
      <c r="E778" s="39">
        <f t="shared" si="11"/>
        <v>110</v>
      </c>
    </row>
    <row r="779" ht="20.25" hidden="1" customHeight="1" spans="1:5">
      <c r="A779" s="47">
        <v>21101</v>
      </c>
      <c r="B779" s="48" t="s">
        <v>657</v>
      </c>
      <c r="C779" s="46">
        <f>SUM(C780:C788)</f>
        <v>0</v>
      </c>
      <c r="D779" s="46"/>
      <c r="E779" s="39">
        <f t="shared" si="11"/>
        <v>0</v>
      </c>
    </row>
    <row r="780" ht="20.25" hidden="1" customHeight="1" spans="1:5">
      <c r="A780" s="49">
        <v>2110101</v>
      </c>
      <c r="B780" s="50" t="s">
        <v>117</v>
      </c>
      <c r="C780" s="51">
        <f>IFERROR(VLOOKUP(A780,Sheet2!A:D,4,0),0)</f>
        <v>0</v>
      </c>
      <c r="D780" s="51"/>
      <c r="E780" s="39">
        <f t="shared" si="11"/>
        <v>0</v>
      </c>
    </row>
    <row r="781" ht="20.25" hidden="1" customHeight="1" spans="1:5">
      <c r="A781" s="49">
        <v>2110102</v>
      </c>
      <c r="B781" s="50" t="s">
        <v>118</v>
      </c>
      <c r="C781" s="51">
        <f>IFERROR(VLOOKUP(A781,Sheet2!A:D,4,0),0)</f>
        <v>0</v>
      </c>
      <c r="D781" s="51"/>
      <c r="E781" s="39">
        <f t="shared" si="11"/>
        <v>0</v>
      </c>
    </row>
    <row r="782" ht="20.25" hidden="1" customHeight="1" spans="1:5">
      <c r="A782" s="49">
        <v>2110103</v>
      </c>
      <c r="B782" s="50" t="s">
        <v>119</v>
      </c>
      <c r="C782" s="51">
        <f>IFERROR(VLOOKUP(A782,Sheet2!A:D,4,0),0)</f>
        <v>0</v>
      </c>
      <c r="D782" s="51"/>
      <c r="E782" s="39">
        <f t="shared" si="11"/>
        <v>0</v>
      </c>
    </row>
    <row r="783" ht="20.25" hidden="1" customHeight="1" spans="1:5">
      <c r="A783" s="49">
        <v>2110104</v>
      </c>
      <c r="B783" s="50" t="s">
        <v>658</v>
      </c>
      <c r="C783" s="51">
        <f>IFERROR(VLOOKUP(A783,Sheet2!A:D,4,0),0)</f>
        <v>0</v>
      </c>
      <c r="D783" s="51"/>
      <c r="E783" s="39">
        <f t="shared" si="11"/>
        <v>0</v>
      </c>
    </row>
    <row r="784" ht="20.25" hidden="1" customHeight="1" spans="1:5">
      <c r="A784" s="49">
        <v>2110105</v>
      </c>
      <c r="B784" s="50" t="s">
        <v>659</v>
      </c>
      <c r="C784" s="51">
        <f>IFERROR(VLOOKUP(A784,Sheet2!A:D,4,0),0)</f>
        <v>0</v>
      </c>
      <c r="D784" s="51"/>
      <c r="E784" s="39">
        <f t="shared" si="11"/>
        <v>0</v>
      </c>
    </row>
    <row r="785" ht="20.25" hidden="1" customHeight="1" spans="1:5">
      <c r="A785" s="49">
        <v>2110106</v>
      </c>
      <c r="B785" s="50" t="s">
        <v>660</v>
      </c>
      <c r="C785" s="51">
        <f>IFERROR(VLOOKUP(A785,Sheet2!A:D,4,0),0)</f>
        <v>0</v>
      </c>
      <c r="D785" s="51"/>
      <c r="E785" s="39">
        <f t="shared" si="11"/>
        <v>0</v>
      </c>
    </row>
    <row r="786" ht="20.25" hidden="1" customHeight="1" spans="1:5">
      <c r="A786" s="49">
        <v>2110107</v>
      </c>
      <c r="B786" s="50" t="s">
        <v>661</v>
      </c>
      <c r="C786" s="51">
        <f>IFERROR(VLOOKUP(A786,Sheet2!A:D,4,0),0)</f>
        <v>0</v>
      </c>
      <c r="D786" s="51"/>
      <c r="E786" s="39">
        <f t="shared" si="11"/>
        <v>0</v>
      </c>
    </row>
    <row r="787" ht="20.25" hidden="1" customHeight="1" spans="1:5">
      <c r="A787" s="49">
        <v>2110108</v>
      </c>
      <c r="B787" s="50" t="s">
        <v>662</v>
      </c>
      <c r="C787" s="51">
        <f>IFERROR(VLOOKUP(A787,Sheet2!A:D,4,0),0)</f>
        <v>0</v>
      </c>
      <c r="D787" s="51"/>
      <c r="E787" s="39">
        <f t="shared" si="11"/>
        <v>0</v>
      </c>
    </row>
    <row r="788" ht="20.25" hidden="1" customHeight="1" spans="1:5">
      <c r="A788" s="49">
        <v>2110199</v>
      </c>
      <c r="B788" s="50" t="s">
        <v>663</v>
      </c>
      <c r="C788" s="51">
        <f>IFERROR(VLOOKUP(A788,Sheet2!A:D,4,0),0)</f>
        <v>0</v>
      </c>
      <c r="D788" s="51"/>
      <c r="E788" s="39">
        <f t="shared" ref="E788:E851" si="12">D788/10000</f>
        <v>0</v>
      </c>
    </row>
    <row r="789" ht="20.25" hidden="1" customHeight="1" spans="1:5">
      <c r="A789" s="47">
        <v>21102</v>
      </c>
      <c r="B789" s="48" t="s">
        <v>664</v>
      </c>
      <c r="C789" s="46">
        <f>SUM(C790:C792)</f>
        <v>0</v>
      </c>
      <c r="D789" s="46"/>
      <c r="E789" s="39">
        <f t="shared" si="12"/>
        <v>0</v>
      </c>
    </row>
    <row r="790" ht="20.25" hidden="1" customHeight="1" spans="1:5">
      <c r="A790" s="49">
        <v>2110203</v>
      </c>
      <c r="B790" s="50" t="s">
        <v>665</v>
      </c>
      <c r="C790" s="51">
        <f>IFERROR(VLOOKUP(A790,Sheet2!A:D,4,0),0)</f>
        <v>0</v>
      </c>
      <c r="D790" s="51"/>
      <c r="E790" s="39">
        <f t="shared" si="12"/>
        <v>0</v>
      </c>
    </row>
    <row r="791" ht="20.25" hidden="1" customHeight="1" spans="1:5">
      <c r="A791" s="49">
        <v>2110204</v>
      </c>
      <c r="B791" s="50" t="s">
        <v>666</v>
      </c>
      <c r="C791" s="51">
        <f>IFERROR(VLOOKUP(A791,Sheet2!A:D,4,0),0)</f>
        <v>0</v>
      </c>
      <c r="D791" s="51"/>
      <c r="E791" s="39">
        <f t="shared" si="12"/>
        <v>0</v>
      </c>
    </row>
    <row r="792" ht="20.25" hidden="1" customHeight="1" spans="1:5">
      <c r="A792" s="49">
        <v>2110299</v>
      </c>
      <c r="B792" s="50" t="s">
        <v>667</v>
      </c>
      <c r="C792" s="51">
        <f>IFERROR(VLOOKUP(A792,Sheet2!A:D,4,0),0)</f>
        <v>0</v>
      </c>
      <c r="D792" s="51"/>
      <c r="E792" s="39">
        <f t="shared" si="12"/>
        <v>0</v>
      </c>
    </row>
    <row r="793" ht="20.25" customHeight="1" spans="1:5">
      <c r="A793" s="47">
        <v>21103</v>
      </c>
      <c r="B793" s="48" t="s">
        <v>668</v>
      </c>
      <c r="C793" s="46">
        <f>SUM(C794:C801)</f>
        <v>110</v>
      </c>
      <c r="D793" s="46">
        <f>SUM(D794:D801)</f>
        <v>1100000</v>
      </c>
      <c r="E793" s="39">
        <f t="shared" si="12"/>
        <v>110</v>
      </c>
    </row>
    <row r="794" ht="20.25" hidden="1" customHeight="1" spans="1:5">
      <c r="A794" s="49">
        <v>2110301</v>
      </c>
      <c r="B794" s="50" t="s">
        <v>669</v>
      </c>
      <c r="C794" s="51">
        <f>IFERROR(VLOOKUP(A794,Sheet2!A:D,4,0),0)</f>
        <v>0</v>
      </c>
      <c r="D794" s="51"/>
      <c r="E794" s="39">
        <f t="shared" si="12"/>
        <v>0</v>
      </c>
    </row>
    <row r="795" ht="20.25" customHeight="1" spans="1:5">
      <c r="A795" s="49">
        <v>2110302</v>
      </c>
      <c r="B795" s="50" t="s">
        <v>670</v>
      </c>
      <c r="C795" s="52">
        <v>110</v>
      </c>
      <c r="D795" s="52">
        <v>1100000</v>
      </c>
      <c r="E795" s="39">
        <f t="shared" si="12"/>
        <v>110</v>
      </c>
    </row>
    <row r="796" ht="20.25" hidden="1" customHeight="1" spans="1:5">
      <c r="A796" s="49">
        <v>2110303</v>
      </c>
      <c r="B796" s="50" t="s">
        <v>671</v>
      </c>
      <c r="C796" s="51">
        <f>IFERROR(VLOOKUP(A796,Sheet2!A:D,4,0),0)</f>
        <v>0</v>
      </c>
      <c r="D796" s="51"/>
      <c r="E796" s="39">
        <f t="shared" si="12"/>
        <v>0</v>
      </c>
    </row>
    <row r="797" ht="20.25" hidden="1" customHeight="1" spans="1:5">
      <c r="A797" s="49">
        <v>2110304</v>
      </c>
      <c r="B797" s="50" t="s">
        <v>672</v>
      </c>
      <c r="C797" s="51">
        <f>IFERROR(VLOOKUP(A797,Sheet2!A:D,4,0),0)</f>
        <v>0</v>
      </c>
      <c r="D797" s="51"/>
      <c r="E797" s="39">
        <f t="shared" si="12"/>
        <v>0</v>
      </c>
    </row>
    <row r="798" ht="20.25" hidden="1" customHeight="1" spans="1:5">
      <c r="A798" s="49">
        <v>2110305</v>
      </c>
      <c r="B798" s="50" t="s">
        <v>673</v>
      </c>
      <c r="C798" s="51">
        <f>IFERROR(VLOOKUP(A798,Sheet2!A:D,4,0),0)</f>
        <v>0</v>
      </c>
      <c r="D798" s="51"/>
      <c r="E798" s="39">
        <f t="shared" si="12"/>
        <v>0</v>
      </c>
    </row>
    <row r="799" ht="20.25" hidden="1" customHeight="1" spans="1:5">
      <c r="A799" s="49">
        <v>2110306</v>
      </c>
      <c r="B799" s="50" t="s">
        <v>674</v>
      </c>
      <c r="C799" s="51">
        <f>IFERROR(VLOOKUP(A799,Sheet2!A:D,4,0),0)</f>
        <v>0</v>
      </c>
      <c r="D799" s="51"/>
      <c r="E799" s="39">
        <f t="shared" si="12"/>
        <v>0</v>
      </c>
    </row>
    <row r="800" ht="20.25" hidden="1" customHeight="1" spans="1:5">
      <c r="A800" s="49">
        <v>2110307</v>
      </c>
      <c r="B800" s="50" t="s">
        <v>675</v>
      </c>
      <c r="C800" s="51">
        <f>IFERROR(VLOOKUP(A800,Sheet2!A:D,4,0),0)</f>
        <v>0</v>
      </c>
      <c r="D800" s="51"/>
      <c r="E800" s="39">
        <f t="shared" si="12"/>
        <v>0</v>
      </c>
    </row>
    <row r="801" ht="20.25" hidden="1" customHeight="1" spans="1:5">
      <c r="A801" s="49">
        <v>2110399</v>
      </c>
      <c r="B801" s="50" t="s">
        <v>676</v>
      </c>
      <c r="C801" s="51">
        <f>IFERROR(VLOOKUP(A801,Sheet2!A:D,4,0),0)</f>
        <v>0</v>
      </c>
      <c r="D801" s="51"/>
      <c r="E801" s="39">
        <f t="shared" si="12"/>
        <v>0</v>
      </c>
    </row>
    <row r="802" ht="20.25" hidden="1" customHeight="1" spans="1:5">
      <c r="A802" s="47">
        <v>21104</v>
      </c>
      <c r="B802" s="48" t="s">
        <v>677</v>
      </c>
      <c r="C802" s="46">
        <f>SUM(C803:C808)</f>
        <v>0</v>
      </c>
      <c r="D802" s="46"/>
      <c r="E802" s="39">
        <f t="shared" si="12"/>
        <v>0</v>
      </c>
    </row>
    <row r="803" ht="20.25" hidden="1" customHeight="1" spans="1:5">
      <c r="A803" s="49">
        <v>2110401</v>
      </c>
      <c r="B803" s="50" t="s">
        <v>678</v>
      </c>
      <c r="C803" s="51">
        <f>IFERROR(VLOOKUP(A803,Sheet2!A:D,4,0),0)</f>
        <v>0</v>
      </c>
      <c r="D803" s="51"/>
      <c r="E803" s="39">
        <f t="shared" si="12"/>
        <v>0</v>
      </c>
    </row>
    <row r="804" ht="20.25" hidden="1" customHeight="1" spans="1:5">
      <c r="A804" s="49">
        <v>2110402</v>
      </c>
      <c r="B804" s="50" t="s">
        <v>679</v>
      </c>
      <c r="C804" s="51">
        <f>IFERROR(VLOOKUP(A804,Sheet2!A:D,4,0),0)</f>
        <v>0</v>
      </c>
      <c r="D804" s="51"/>
      <c r="E804" s="39">
        <f t="shared" si="12"/>
        <v>0</v>
      </c>
    </row>
    <row r="805" ht="20.25" hidden="1" customHeight="1" spans="1:5">
      <c r="A805" s="49">
        <v>2110404</v>
      </c>
      <c r="B805" s="50" t="s">
        <v>680</v>
      </c>
      <c r="C805" s="51">
        <f>IFERROR(VLOOKUP(A805,Sheet2!A:D,4,0),0)</f>
        <v>0</v>
      </c>
      <c r="D805" s="51"/>
      <c r="E805" s="39">
        <f t="shared" si="12"/>
        <v>0</v>
      </c>
    </row>
    <row r="806" ht="20.25" hidden="1" customHeight="1" spans="1:5">
      <c r="A806" s="49">
        <v>2110405</v>
      </c>
      <c r="B806" s="50" t="s">
        <v>681</v>
      </c>
      <c r="C806" s="51"/>
      <c r="D806" s="51"/>
      <c r="E806" s="39">
        <f t="shared" si="12"/>
        <v>0</v>
      </c>
    </row>
    <row r="807" ht="20.25" hidden="1" customHeight="1" spans="1:5">
      <c r="A807" s="49">
        <v>2110406</v>
      </c>
      <c r="B807" s="50" t="s">
        <v>682</v>
      </c>
      <c r="C807" s="51"/>
      <c r="D807" s="51"/>
      <c r="E807" s="39">
        <f t="shared" si="12"/>
        <v>0</v>
      </c>
    </row>
    <row r="808" ht="20.25" hidden="1" customHeight="1" spans="1:5">
      <c r="A808" s="49">
        <v>2110499</v>
      </c>
      <c r="B808" s="50" t="s">
        <v>683</v>
      </c>
      <c r="C808" s="51">
        <f>IFERROR(VLOOKUP(A808,Sheet2!A:D,4,0),0)</f>
        <v>0</v>
      </c>
      <c r="D808" s="51"/>
      <c r="E808" s="39">
        <f t="shared" si="12"/>
        <v>0</v>
      </c>
    </row>
    <row r="809" ht="20.25" hidden="1" customHeight="1" spans="1:5">
      <c r="A809" s="47">
        <v>21105</v>
      </c>
      <c r="B809" s="48" t="s">
        <v>684</v>
      </c>
      <c r="C809" s="46">
        <f>SUM(C810:C815)</f>
        <v>0</v>
      </c>
      <c r="D809" s="46"/>
      <c r="E809" s="39">
        <f t="shared" si="12"/>
        <v>0</v>
      </c>
    </row>
    <row r="810" ht="20.25" hidden="1" customHeight="1" spans="1:5">
      <c r="A810" s="49">
        <v>2110501</v>
      </c>
      <c r="B810" s="50" t="s">
        <v>685</v>
      </c>
      <c r="C810" s="51">
        <f>IFERROR(VLOOKUP(A810,Sheet2!A:D,4,0),0)</f>
        <v>0</v>
      </c>
      <c r="D810" s="51"/>
      <c r="E810" s="39">
        <f t="shared" si="12"/>
        <v>0</v>
      </c>
    </row>
    <row r="811" ht="20.25" hidden="1" customHeight="1" spans="1:5">
      <c r="A811" s="49">
        <v>2110502</v>
      </c>
      <c r="B811" s="50" t="s">
        <v>686</v>
      </c>
      <c r="C811" s="51">
        <f>IFERROR(VLOOKUP(A811,Sheet2!A:D,4,0),0)</f>
        <v>0</v>
      </c>
      <c r="D811" s="51"/>
      <c r="E811" s="39">
        <f t="shared" si="12"/>
        <v>0</v>
      </c>
    </row>
    <row r="812" ht="20.25" hidden="1" customHeight="1" spans="1:5">
      <c r="A812" s="49">
        <v>2110503</v>
      </c>
      <c r="B812" s="50" t="s">
        <v>687</v>
      </c>
      <c r="C812" s="51">
        <f>IFERROR(VLOOKUP(A812,Sheet2!A:D,4,0),0)</f>
        <v>0</v>
      </c>
      <c r="D812" s="51"/>
      <c r="E812" s="39">
        <f t="shared" si="12"/>
        <v>0</v>
      </c>
    </row>
    <row r="813" ht="20.25" hidden="1" customHeight="1" spans="1:5">
      <c r="A813" s="49">
        <v>2110506</v>
      </c>
      <c r="B813" s="50" t="s">
        <v>688</v>
      </c>
      <c r="C813" s="51">
        <f>IFERROR(VLOOKUP(A813,Sheet2!A:D,4,0),0)</f>
        <v>0</v>
      </c>
      <c r="D813" s="51"/>
      <c r="E813" s="39">
        <f t="shared" si="12"/>
        <v>0</v>
      </c>
    </row>
    <row r="814" ht="20.25" hidden="1" customHeight="1" spans="1:5">
      <c r="A814" s="49">
        <v>2110507</v>
      </c>
      <c r="B814" s="50" t="s">
        <v>689</v>
      </c>
      <c r="C814" s="51">
        <f>IFERROR(VLOOKUP(A814,Sheet2!A:D,4,0),0)</f>
        <v>0</v>
      </c>
      <c r="D814" s="51"/>
      <c r="E814" s="39">
        <f t="shared" si="12"/>
        <v>0</v>
      </c>
    </row>
    <row r="815" ht="20.25" hidden="1" customHeight="1" spans="1:5">
      <c r="A815" s="49">
        <v>2110599</v>
      </c>
      <c r="B815" s="50" t="s">
        <v>690</v>
      </c>
      <c r="C815" s="51">
        <f>IFERROR(VLOOKUP(A815,Sheet2!A:D,4,0),0)</f>
        <v>0</v>
      </c>
      <c r="D815" s="51"/>
      <c r="E815" s="39">
        <f t="shared" si="12"/>
        <v>0</v>
      </c>
    </row>
    <row r="816" ht="20.25" hidden="1" customHeight="1" spans="1:5">
      <c r="A816" s="47">
        <v>21107</v>
      </c>
      <c r="B816" s="48" t="s">
        <v>691</v>
      </c>
      <c r="C816" s="46">
        <f>SUM(C817:C818)</f>
        <v>0</v>
      </c>
      <c r="D816" s="46"/>
      <c r="E816" s="39">
        <f t="shared" si="12"/>
        <v>0</v>
      </c>
    </row>
    <row r="817" ht="20.25" hidden="1" customHeight="1" spans="1:5">
      <c r="A817" s="49">
        <v>2110704</v>
      </c>
      <c r="B817" s="50" t="s">
        <v>692</v>
      </c>
      <c r="C817" s="51">
        <f>IFERROR(VLOOKUP(A817,Sheet2!A:D,4,0),0)</f>
        <v>0</v>
      </c>
      <c r="D817" s="51"/>
      <c r="E817" s="39">
        <f t="shared" si="12"/>
        <v>0</v>
      </c>
    </row>
    <row r="818" ht="20.25" hidden="1" customHeight="1" spans="1:5">
      <c r="A818" s="49">
        <v>2110799</v>
      </c>
      <c r="B818" s="50" t="s">
        <v>693</v>
      </c>
      <c r="C818" s="51">
        <f>IFERROR(VLOOKUP(A818,Sheet2!A:D,4,0),0)</f>
        <v>0</v>
      </c>
      <c r="D818" s="51"/>
      <c r="E818" s="39">
        <f t="shared" si="12"/>
        <v>0</v>
      </c>
    </row>
    <row r="819" ht="20.25" hidden="1" customHeight="1" spans="1:5">
      <c r="A819" s="47">
        <v>21108</v>
      </c>
      <c r="B819" s="48" t="s">
        <v>694</v>
      </c>
      <c r="C819" s="46">
        <f>SUM(C820:C821)</f>
        <v>0</v>
      </c>
      <c r="D819" s="46"/>
      <c r="E819" s="39">
        <f t="shared" si="12"/>
        <v>0</v>
      </c>
    </row>
    <row r="820" ht="20.25" hidden="1" customHeight="1" spans="1:5">
      <c r="A820" s="49">
        <v>2110804</v>
      </c>
      <c r="B820" s="50" t="s">
        <v>695</v>
      </c>
      <c r="C820" s="51">
        <f>IFERROR(VLOOKUP(A820,Sheet2!A:D,4,0),0)</f>
        <v>0</v>
      </c>
      <c r="D820" s="51"/>
      <c r="E820" s="39">
        <f t="shared" si="12"/>
        <v>0</v>
      </c>
    </row>
    <row r="821" ht="20.25" hidden="1" customHeight="1" spans="1:5">
      <c r="A821" s="49">
        <v>2110899</v>
      </c>
      <c r="B821" s="50" t="s">
        <v>696</v>
      </c>
      <c r="C821" s="51">
        <f>IFERROR(VLOOKUP(A821,Sheet2!A:D,4,0),0)</f>
        <v>0</v>
      </c>
      <c r="D821" s="51"/>
      <c r="E821" s="39">
        <f t="shared" si="12"/>
        <v>0</v>
      </c>
    </row>
    <row r="822" ht="20.25" hidden="1" customHeight="1" spans="1:5">
      <c r="A822" s="47">
        <v>21109</v>
      </c>
      <c r="B822" s="48" t="s">
        <v>697</v>
      </c>
      <c r="C822" s="46">
        <f>C823</f>
        <v>0</v>
      </c>
      <c r="D822" s="46"/>
      <c r="E822" s="39">
        <f t="shared" si="12"/>
        <v>0</v>
      </c>
    </row>
    <row r="823" ht="20.25" hidden="1" customHeight="1" spans="1:5">
      <c r="A823" s="49">
        <v>2110901</v>
      </c>
      <c r="B823" s="50" t="s">
        <v>698</v>
      </c>
      <c r="C823" s="51">
        <f>IFERROR(VLOOKUP(A823,Sheet2!A:D,4,0),0)</f>
        <v>0</v>
      </c>
      <c r="D823" s="51"/>
      <c r="E823" s="39">
        <f t="shared" si="12"/>
        <v>0</v>
      </c>
    </row>
    <row r="824" ht="20.25" hidden="1" customHeight="1" spans="1:5">
      <c r="A824" s="47">
        <v>21110</v>
      </c>
      <c r="B824" s="48" t="s">
        <v>699</v>
      </c>
      <c r="C824" s="46">
        <f>C825</f>
        <v>0</v>
      </c>
      <c r="D824" s="46"/>
      <c r="E824" s="39">
        <f t="shared" si="12"/>
        <v>0</v>
      </c>
    </row>
    <row r="825" ht="20.25" hidden="1" customHeight="1" spans="1:5">
      <c r="A825" s="49">
        <v>2111001</v>
      </c>
      <c r="B825" s="50" t="s">
        <v>700</v>
      </c>
      <c r="C825" s="51">
        <f>IFERROR(VLOOKUP(A825,Sheet2!A:D,4,0),0)</f>
        <v>0</v>
      </c>
      <c r="D825" s="51"/>
      <c r="E825" s="39">
        <f t="shared" si="12"/>
        <v>0</v>
      </c>
    </row>
    <row r="826" ht="20.25" hidden="1" customHeight="1" spans="1:5">
      <c r="A826" s="47">
        <v>21111</v>
      </c>
      <c r="B826" s="48" t="s">
        <v>701</v>
      </c>
      <c r="C826" s="46">
        <f>SUM(C827:C831)</f>
        <v>0</v>
      </c>
      <c r="D826" s="46"/>
      <c r="E826" s="39">
        <f t="shared" si="12"/>
        <v>0</v>
      </c>
    </row>
    <row r="827" ht="20.25" hidden="1" customHeight="1" spans="1:5">
      <c r="A827" s="49">
        <v>2111101</v>
      </c>
      <c r="B827" s="50" t="s">
        <v>702</v>
      </c>
      <c r="C827" s="51">
        <f>IFERROR(VLOOKUP(A827,Sheet2!A:D,4,0),0)</f>
        <v>0</v>
      </c>
      <c r="D827" s="51"/>
      <c r="E827" s="39">
        <f t="shared" si="12"/>
        <v>0</v>
      </c>
    </row>
    <row r="828" ht="20.25" hidden="1" customHeight="1" spans="1:5">
      <c r="A828" s="49">
        <v>2111102</v>
      </c>
      <c r="B828" s="50" t="s">
        <v>703</v>
      </c>
      <c r="C828" s="51">
        <f>IFERROR(VLOOKUP(A828,Sheet2!A:D,4,0),0)</f>
        <v>0</v>
      </c>
      <c r="D828" s="51"/>
      <c r="E828" s="39">
        <f t="shared" si="12"/>
        <v>0</v>
      </c>
    </row>
    <row r="829" ht="20.25" hidden="1" customHeight="1" spans="1:5">
      <c r="A829" s="49">
        <v>2111103</v>
      </c>
      <c r="B829" s="50" t="s">
        <v>704</v>
      </c>
      <c r="C829" s="51">
        <f>IFERROR(VLOOKUP(A829,Sheet2!A:D,4,0),0)</f>
        <v>0</v>
      </c>
      <c r="D829" s="51"/>
      <c r="E829" s="39">
        <f t="shared" si="12"/>
        <v>0</v>
      </c>
    </row>
    <row r="830" ht="20.25" hidden="1" customHeight="1" spans="1:5">
      <c r="A830" s="49">
        <v>2111104</v>
      </c>
      <c r="B830" s="50" t="s">
        <v>705</v>
      </c>
      <c r="C830" s="51">
        <f>IFERROR(VLOOKUP(A830,Sheet2!A:D,4,0),0)</f>
        <v>0</v>
      </c>
      <c r="D830" s="51"/>
      <c r="E830" s="39">
        <f t="shared" si="12"/>
        <v>0</v>
      </c>
    </row>
    <row r="831" ht="20.25" hidden="1" customHeight="1" spans="1:5">
      <c r="A831" s="49">
        <v>2111199</v>
      </c>
      <c r="B831" s="50" t="s">
        <v>706</v>
      </c>
      <c r="C831" s="51">
        <f>IFERROR(VLOOKUP(A831,Sheet2!A:D,4,0),0)</f>
        <v>0</v>
      </c>
      <c r="D831" s="51"/>
      <c r="E831" s="39">
        <f t="shared" si="12"/>
        <v>0</v>
      </c>
    </row>
    <row r="832" ht="20.25" hidden="1" customHeight="1" spans="1:5">
      <c r="A832" s="47">
        <v>21112</v>
      </c>
      <c r="B832" s="48" t="s">
        <v>707</v>
      </c>
      <c r="C832" s="46">
        <f>C833</f>
        <v>0</v>
      </c>
      <c r="D832" s="46"/>
      <c r="E832" s="39">
        <f t="shared" si="12"/>
        <v>0</v>
      </c>
    </row>
    <row r="833" ht="20.25" hidden="1" customHeight="1" spans="1:5">
      <c r="A833" s="49">
        <v>2111201</v>
      </c>
      <c r="B833" s="50" t="s">
        <v>708</v>
      </c>
      <c r="C833" s="51">
        <f>IFERROR(VLOOKUP(A833,Sheet2!A:D,4,0),0)</f>
        <v>0</v>
      </c>
      <c r="D833" s="51"/>
      <c r="E833" s="39">
        <f t="shared" si="12"/>
        <v>0</v>
      </c>
    </row>
    <row r="834" ht="20.25" hidden="1" customHeight="1" spans="1:5">
      <c r="A834" s="49">
        <v>2111299</v>
      </c>
      <c r="B834" s="50" t="s">
        <v>709</v>
      </c>
      <c r="C834" s="51"/>
      <c r="D834" s="51"/>
      <c r="E834" s="39">
        <f t="shared" si="12"/>
        <v>0</v>
      </c>
    </row>
    <row r="835" ht="20.25" hidden="1" customHeight="1" spans="1:5">
      <c r="A835" s="47">
        <v>21113</v>
      </c>
      <c r="B835" s="48" t="s">
        <v>710</v>
      </c>
      <c r="C835" s="46">
        <f>C836</f>
        <v>0</v>
      </c>
      <c r="D835" s="46"/>
      <c r="E835" s="39">
        <f t="shared" si="12"/>
        <v>0</v>
      </c>
    </row>
    <row r="836" ht="20.25" hidden="1" customHeight="1" spans="1:5">
      <c r="A836" s="49">
        <v>2111301</v>
      </c>
      <c r="B836" s="50" t="s">
        <v>711</v>
      </c>
      <c r="C836" s="51">
        <f>IFERROR(VLOOKUP(A836,Sheet2!A:D,4,0),0)</f>
        <v>0</v>
      </c>
      <c r="D836" s="51"/>
      <c r="E836" s="39">
        <f t="shared" si="12"/>
        <v>0</v>
      </c>
    </row>
    <row r="837" ht="20.25" hidden="1" customHeight="1" spans="1:5">
      <c r="A837" s="47">
        <v>21114</v>
      </c>
      <c r="B837" s="48" t="s">
        <v>712</v>
      </c>
      <c r="C837" s="46">
        <f>SUM(C838:C847)</f>
        <v>0</v>
      </c>
      <c r="D837" s="46"/>
      <c r="E837" s="39">
        <f t="shared" si="12"/>
        <v>0</v>
      </c>
    </row>
    <row r="838" ht="20.25" hidden="1" customHeight="1" spans="1:5">
      <c r="A838" s="49">
        <v>2111401</v>
      </c>
      <c r="B838" s="50" t="s">
        <v>117</v>
      </c>
      <c r="C838" s="51">
        <f>IFERROR(VLOOKUP(A838,Sheet2!A:D,4,0),0)</f>
        <v>0</v>
      </c>
      <c r="D838" s="51"/>
      <c r="E838" s="39">
        <f t="shared" si="12"/>
        <v>0</v>
      </c>
    </row>
    <row r="839" ht="20.25" hidden="1" customHeight="1" spans="1:5">
      <c r="A839" s="49">
        <v>2111402</v>
      </c>
      <c r="B839" s="50" t="s">
        <v>118</v>
      </c>
      <c r="C839" s="51">
        <f>IFERROR(VLOOKUP(A839,Sheet2!A:D,4,0),0)</f>
        <v>0</v>
      </c>
      <c r="D839" s="51"/>
      <c r="E839" s="39">
        <f t="shared" si="12"/>
        <v>0</v>
      </c>
    </row>
    <row r="840" ht="20.25" hidden="1" customHeight="1" spans="1:5">
      <c r="A840" s="49">
        <v>2111403</v>
      </c>
      <c r="B840" s="50" t="s">
        <v>119</v>
      </c>
      <c r="C840" s="51">
        <f>IFERROR(VLOOKUP(A840,Sheet2!A:D,4,0),0)</f>
        <v>0</v>
      </c>
      <c r="D840" s="51"/>
      <c r="E840" s="39">
        <f t="shared" si="12"/>
        <v>0</v>
      </c>
    </row>
    <row r="841" ht="20.25" hidden="1" customHeight="1" spans="1:5">
      <c r="A841" s="49">
        <v>2111406</v>
      </c>
      <c r="B841" s="50" t="s">
        <v>713</v>
      </c>
      <c r="C841" s="51">
        <f>IFERROR(VLOOKUP(A841,Sheet2!A:D,4,0),0)</f>
        <v>0</v>
      </c>
      <c r="D841" s="51"/>
      <c r="E841" s="39">
        <f t="shared" si="12"/>
        <v>0</v>
      </c>
    </row>
    <row r="842" ht="20.25" hidden="1" customHeight="1" spans="1:5">
      <c r="A842" s="49">
        <v>2111407</v>
      </c>
      <c r="B842" s="50" t="s">
        <v>714</v>
      </c>
      <c r="C842" s="51">
        <f>IFERROR(VLOOKUP(A842,Sheet2!A:D,4,0),0)</f>
        <v>0</v>
      </c>
      <c r="D842" s="51"/>
      <c r="E842" s="39">
        <f t="shared" si="12"/>
        <v>0</v>
      </c>
    </row>
    <row r="843" ht="20.25" hidden="1" customHeight="1" spans="1:5">
      <c r="A843" s="49">
        <v>2111408</v>
      </c>
      <c r="B843" s="50" t="s">
        <v>715</v>
      </c>
      <c r="C843" s="51">
        <f>IFERROR(VLOOKUP(A843,Sheet2!A:D,4,0),0)</f>
        <v>0</v>
      </c>
      <c r="D843" s="51"/>
      <c r="E843" s="39">
        <f t="shared" si="12"/>
        <v>0</v>
      </c>
    </row>
    <row r="844" ht="20.25" hidden="1" customHeight="1" spans="1:5">
      <c r="A844" s="49">
        <v>2111411</v>
      </c>
      <c r="B844" s="50" t="s">
        <v>157</v>
      </c>
      <c r="C844" s="51">
        <f>IFERROR(VLOOKUP(A844,Sheet2!A:D,4,0),0)</f>
        <v>0</v>
      </c>
      <c r="D844" s="51"/>
      <c r="E844" s="39">
        <f t="shared" si="12"/>
        <v>0</v>
      </c>
    </row>
    <row r="845" ht="20.25" hidden="1" customHeight="1" spans="1:5">
      <c r="A845" s="49">
        <v>2111413</v>
      </c>
      <c r="B845" s="50" t="s">
        <v>716</v>
      </c>
      <c r="C845" s="51">
        <f>IFERROR(VLOOKUP(A845,Sheet2!A:D,4,0),0)</f>
        <v>0</v>
      </c>
      <c r="D845" s="51"/>
      <c r="E845" s="39">
        <f t="shared" si="12"/>
        <v>0</v>
      </c>
    </row>
    <row r="846" ht="20.25" hidden="1" customHeight="1" spans="1:5">
      <c r="A846" s="49">
        <v>2111450</v>
      </c>
      <c r="B846" s="50" t="s">
        <v>126</v>
      </c>
      <c r="C846" s="51">
        <f>IFERROR(VLOOKUP(A846,Sheet2!A:D,4,0),0)</f>
        <v>0</v>
      </c>
      <c r="D846" s="51"/>
      <c r="E846" s="39">
        <f t="shared" si="12"/>
        <v>0</v>
      </c>
    </row>
    <row r="847" ht="20.25" hidden="1" customHeight="1" spans="1:5">
      <c r="A847" s="49">
        <v>2111499</v>
      </c>
      <c r="B847" s="50" t="s">
        <v>717</v>
      </c>
      <c r="C847" s="51">
        <f>IFERROR(VLOOKUP(A847,Sheet2!A:D,4,0),0)</f>
        <v>0</v>
      </c>
      <c r="D847" s="51"/>
      <c r="E847" s="39">
        <f t="shared" si="12"/>
        <v>0</v>
      </c>
    </row>
    <row r="848" ht="20.25" hidden="1" customHeight="1" spans="1:5">
      <c r="A848" s="47">
        <v>21199</v>
      </c>
      <c r="B848" s="48" t="s">
        <v>718</v>
      </c>
      <c r="C848" s="46">
        <f>C849</f>
        <v>0</v>
      </c>
      <c r="D848" s="46"/>
      <c r="E848" s="39">
        <f t="shared" si="12"/>
        <v>0</v>
      </c>
    </row>
    <row r="849" ht="20.25" hidden="1" customHeight="1" spans="1:5">
      <c r="A849" s="49">
        <v>2119999</v>
      </c>
      <c r="B849" s="50" t="s">
        <v>719</v>
      </c>
      <c r="C849" s="51">
        <f>IFERROR(VLOOKUP(A849,Sheet2!A:D,4,0),0)</f>
        <v>0</v>
      </c>
      <c r="D849" s="51"/>
      <c r="E849" s="39">
        <f t="shared" si="12"/>
        <v>0</v>
      </c>
    </row>
    <row r="850" ht="20.25" customHeight="1" spans="1:5">
      <c r="A850" s="47">
        <v>212</v>
      </c>
      <c r="B850" s="48" t="s">
        <v>28</v>
      </c>
      <c r="C850" s="46">
        <f>C851+C862+C864+C867+C869+C871</f>
        <v>679</v>
      </c>
      <c r="D850" s="46">
        <f>D851+D862+D864+D867+D869+D871</f>
        <v>6785282.77</v>
      </c>
      <c r="E850" s="39">
        <f t="shared" si="12"/>
        <v>678.528277</v>
      </c>
    </row>
    <row r="851" ht="20.25" customHeight="1" spans="1:5">
      <c r="A851" s="47">
        <v>21201</v>
      </c>
      <c r="B851" s="48" t="s">
        <v>720</v>
      </c>
      <c r="C851" s="46">
        <f>SUM(C852:C861)</f>
        <v>110</v>
      </c>
      <c r="D851" s="46">
        <f>SUM(D852:D861)</f>
        <v>1099250.39</v>
      </c>
      <c r="E851" s="39">
        <f t="shared" si="12"/>
        <v>109.925039</v>
      </c>
    </row>
    <row r="852" ht="20.25" hidden="1" customHeight="1" spans="1:5">
      <c r="A852" s="49">
        <v>2120101</v>
      </c>
      <c r="B852" s="50" t="s">
        <v>117</v>
      </c>
      <c r="C852" s="51"/>
      <c r="D852" s="51"/>
      <c r="E852" s="39">
        <f t="shared" ref="E852:E915" si="13">D852/10000</f>
        <v>0</v>
      </c>
    </row>
    <row r="853" ht="20.25" hidden="1" customHeight="1" spans="1:5">
      <c r="A853" s="49">
        <v>2120102</v>
      </c>
      <c r="B853" s="50" t="s">
        <v>118</v>
      </c>
      <c r="C853" s="51">
        <f>IFERROR(VLOOKUP(A853,Sheet2!A:D,4,0),0)</f>
        <v>0</v>
      </c>
      <c r="D853" s="51"/>
      <c r="E853" s="39">
        <f t="shared" si="13"/>
        <v>0</v>
      </c>
    </row>
    <row r="854" ht="20.25" hidden="1" customHeight="1" spans="1:5">
      <c r="A854" s="49">
        <v>2120103</v>
      </c>
      <c r="B854" s="50" t="s">
        <v>119</v>
      </c>
      <c r="C854" s="51"/>
      <c r="D854" s="51"/>
      <c r="E854" s="39">
        <f t="shared" si="13"/>
        <v>0</v>
      </c>
    </row>
    <row r="855" ht="20.25" hidden="1" customHeight="1" spans="1:5">
      <c r="A855" s="49">
        <v>2120104</v>
      </c>
      <c r="B855" s="50" t="s">
        <v>721</v>
      </c>
      <c r="C855" s="51">
        <f>IFERROR(VLOOKUP(A855,Sheet2!A:D,4,0),0)</f>
        <v>0</v>
      </c>
      <c r="D855" s="51"/>
      <c r="E855" s="39">
        <f t="shared" si="13"/>
        <v>0</v>
      </c>
    </row>
    <row r="856" ht="20.25" hidden="1" customHeight="1" spans="1:5">
      <c r="A856" s="49">
        <v>2120105</v>
      </c>
      <c r="B856" s="50" t="s">
        <v>722</v>
      </c>
      <c r="C856" s="51">
        <f>IFERROR(VLOOKUP(A856,Sheet2!A:D,4,0),0)</f>
        <v>0</v>
      </c>
      <c r="D856" s="51"/>
      <c r="E856" s="39">
        <f t="shared" si="13"/>
        <v>0</v>
      </c>
    </row>
    <row r="857" ht="20.25" hidden="1" customHeight="1" spans="1:5">
      <c r="A857" s="49">
        <v>2120106</v>
      </c>
      <c r="B857" s="50" t="s">
        <v>723</v>
      </c>
      <c r="C857" s="51">
        <f>IFERROR(VLOOKUP(A857,Sheet2!A:D,4,0),0)</f>
        <v>0</v>
      </c>
      <c r="D857" s="51"/>
      <c r="E857" s="39">
        <f t="shared" si="13"/>
        <v>0</v>
      </c>
    </row>
    <row r="858" ht="20.25" hidden="1" customHeight="1" spans="1:5">
      <c r="A858" s="49">
        <v>2120107</v>
      </c>
      <c r="B858" s="50" t="s">
        <v>724</v>
      </c>
      <c r="C858" s="51">
        <f>IFERROR(VLOOKUP(A858,Sheet2!A:D,4,0),0)</f>
        <v>0</v>
      </c>
      <c r="D858" s="51"/>
      <c r="E858" s="39">
        <f t="shared" si="13"/>
        <v>0</v>
      </c>
    </row>
    <row r="859" ht="20.25" hidden="1" customHeight="1" spans="1:5">
      <c r="A859" s="49">
        <v>2120109</v>
      </c>
      <c r="B859" s="50" t="s">
        <v>725</v>
      </c>
      <c r="C859" s="51">
        <f>IFERROR(VLOOKUP(A859,Sheet2!A:D,4,0),0)</f>
        <v>0</v>
      </c>
      <c r="D859" s="51"/>
      <c r="E859" s="39">
        <f t="shared" si="13"/>
        <v>0</v>
      </c>
    </row>
    <row r="860" ht="20.25" hidden="1" customHeight="1" spans="1:5">
      <c r="A860" s="49">
        <v>2120110</v>
      </c>
      <c r="B860" s="50" t="s">
        <v>726</v>
      </c>
      <c r="C860" s="51">
        <f>IFERROR(VLOOKUP(A860,Sheet2!A:D,4,0),0)</f>
        <v>0</v>
      </c>
      <c r="D860" s="51"/>
      <c r="E860" s="39">
        <f t="shared" si="13"/>
        <v>0</v>
      </c>
    </row>
    <row r="861" ht="20.25" customHeight="1" spans="1:5">
      <c r="A861" s="49">
        <v>2120199</v>
      </c>
      <c r="B861" s="50" t="s">
        <v>727</v>
      </c>
      <c r="C861" s="52">
        <v>110</v>
      </c>
      <c r="D861" s="52">
        <v>1099250.39</v>
      </c>
      <c r="E861" s="39">
        <f t="shared" si="13"/>
        <v>109.925039</v>
      </c>
    </row>
    <row r="862" ht="20.25" hidden="1" customHeight="1" spans="1:5">
      <c r="A862" s="47">
        <v>21202</v>
      </c>
      <c r="B862" s="48" t="s">
        <v>728</v>
      </c>
      <c r="C862" s="52">
        <f>C863</f>
        <v>0</v>
      </c>
      <c r="D862" s="46"/>
      <c r="E862" s="39">
        <f t="shared" si="13"/>
        <v>0</v>
      </c>
    </row>
    <row r="863" ht="20.25" hidden="1" customHeight="1" spans="1:5">
      <c r="A863" s="49">
        <v>2120201</v>
      </c>
      <c r="B863" s="50" t="s">
        <v>729</v>
      </c>
      <c r="C863" s="52">
        <f>IFERROR(VLOOKUP(A863,Sheet2!A:D,4,0),0)</f>
        <v>0</v>
      </c>
      <c r="D863" s="51"/>
      <c r="E863" s="39">
        <f t="shared" si="13"/>
        <v>0</v>
      </c>
    </row>
    <row r="864" ht="20.25" hidden="1" customHeight="1" spans="1:5">
      <c r="A864" s="47">
        <v>21203</v>
      </c>
      <c r="B864" s="48" t="s">
        <v>730</v>
      </c>
      <c r="C864" s="52">
        <f>C865+C866</f>
        <v>0</v>
      </c>
      <c r="D864" s="46"/>
      <c r="E864" s="39">
        <f t="shared" si="13"/>
        <v>0</v>
      </c>
    </row>
    <row r="865" ht="20.25" hidden="1" customHeight="1" spans="1:5">
      <c r="A865" s="49">
        <v>2120303</v>
      </c>
      <c r="B865" s="50" t="s">
        <v>731</v>
      </c>
      <c r="C865" s="52">
        <f>IFERROR(VLOOKUP(A865,Sheet2!A:D,4,0),0)</f>
        <v>0</v>
      </c>
      <c r="D865" s="51"/>
      <c r="E865" s="39">
        <f t="shared" si="13"/>
        <v>0</v>
      </c>
    </row>
    <row r="866" ht="20.25" hidden="1" customHeight="1" spans="1:5">
      <c r="A866" s="49">
        <v>2120399</v>
      </c>
      <c r="B866" s="50" t="s">
        <v>732</v>
      </c>
      <c r="C866" s="52">
        <f>IFERROR(VLOOKUP(A866,Sheet2!A:D,4,0),0)</f>
        <v>0</v>
      </c>
      <c r="D866" s="51"/>
      <c r="E866" s="39">
        <f t="shared" si="13"/>
        <v>0</v>
      </c>
    </row>
    <row r="867" ht="20.25" customHeight="1" spans="1:5">
      <c r="A867" s="47">
        <v>21205</v>
      </c>
      <c r="B867" s="48" t="s">
        <v>733</v>
      </c>
      <c r="C867" s="63">
        <f>C868</f>
        <v>34</v>
      </c>
      <c r="D867" s="63">
        <f>D868</f>
        <v>337925</v>
      </c>
      <c r="E867" s="39">
        <f t="shared" si="13"/>
        <v>33.7925</v>
      </c>
    </row>
    <row r="868" ht="20.25" customHeight="1" spans="1:5">
      <c r="A868" s="49">
        <v>2120501</v>
      </c>
      <c r="B868" s="50" t="s">
        <v>734</v>
      </c>
      <c r="C868" s="52">
        <v>34</v>
      </c>
      <c r="D868" s="52">
        <v>337925</v>
      </c>
      <c r="E868" s="39">
        <f t="shared" si="13"/>
        <v>33.7925</v>
      </c>
    </row>
    <row r="869" ht="20.25" hidden="1" customHeight="1" spans="1:5">
      <c r="A869" s="47">
        <v>21206</v>
      </c>
      <c r="B869" s="48" t="s">
        <v>735</v>
      </c>
      <c r="C869" s="52">
        <f>C870</f>
        <v>0</v>
      </c>
      <c r="D869" s="46"/>
      <c r="E869" s="39">
        <f t="shared" si="13"/>
        <v>0</v>
      </c>
    </row>
    <row r="870" ht="20.25" hidden="1" customHeight="1" spans="1:5">
      <c r="A870" s="49">
        <v>2120601</v>
      </c>
      <c r="B870" s="50" t="s">
        <v>736</v>
      </c>
      <c r="C870" s="52">
        <f>IFERROR(VLOOKUP(A870,Sheet2!A:D,4,0),0)</f>
        <v>0</v>
      </c>
      <c r="D870" s="51"/>
      <c r="E870" s="39">
        <f t="shared" si="13"/>
        <v>0</v>
      </c>
    </row>
    <row r="871" ht="20.25" customHeight="1" spans="1:5">
      <c r="A871" s="47">
        <v>21299</v>
      </c>
      <c r="B871" s="48" t="s">
        <v>737</v>
      </c>
      <c r="C871" s="63">
        <f>C872</f>
        <v>535</v>
      </c>
      <c r="D871" s="63">
        <f>D872</f>
        <v>5348107.38</v>
      </c>
      <c r="E871" s="39">
        <f t="shared" si="13"/>
        <v>534.810738</v>
      </c>
    </row>
    <row r="872" ht="20.25" customHeight="1" spans="1:5">
      <c r="A872" s="49">
        <v>2129999</v>
      </c>
      <c r="B872" s="50" t="s">
        <v>738</v>
      </c>
      <c r="C872" s="52">
        <v>535</v>
      </c>
      <c r="D872" s="52">
        <v>5348107.38</v>
      </c>
      <c r="E872" s="39">
        <f t="shared" si="13"/>
        <v>534.810738</v>
      </c>
    </row>
    <row r="873" ht="20.25" customHeight="1" spans="1:5">
      <c r="A873" s="47">
        <v>213</v>
      </c>
      <c r="B873" s="48" t="s">
        <v>30</v>
      </c>
      <c r="C873" s="46">
        <f>C874+C900+C923+C951+C958+C964+C970+C973</f>
        <v>12022</v>
      </c>
      <c r="D873" s="63">
        <f>D874+D900+D923+D951+D958+D964+D970+D973</f>
        <v>41257333.21</v>
      </c>
      <c r="E873" s="39">
        <f t="shared" si="13"/>
        <v>4125.733321</v>
      </c>
    </row>
    <row r="874" ht="20.25" customHeight="1" spans="1:5">
      <c r="A874" s="47">
        <v>21301</v>
      </c>
      <c r="B874" s="48" t="s">
        <v>739</v>
      </c>
      <c r="C874" s="63">
        <f>SUM(C875:C899)</f>
        <v>4125</v>
      </c>
      <c r="D874" s="63">
        <f>SUM(D875:D899)</f>
        <v>41257333.21</v>
      </c>
      <c r="E874" s="39">
        <f t="shared" si="13"/>
        <v>4125.733321</v>
      </c>
    </row>
    <row r="875" ht="20.25" hidden="1" customHeight="1" spans="1:5">
      <c r="A875" s="49">
        <v>2130101</v>
      </c>
      <c r="B875" s="50" t="s">
        <v>117</v>
      </c>
      <c r="C875" s="52">
        <f>IFERROR(VLOOKUP(A875,Sheet2!A:D,4,0),0)</f>
        <v>0</v>
      </c>
      <c r="D875" s="51"/>
      <c r="E875" s="39">
        <f t="shared" si="13"/>
        <v>0</v>
      </c>
    </row>
    <row r="876" ht="20.25" hidden="1" customHeight="1" spans="1:5">
      <c r="A876" s="49">
        <v>2130102</v>
      </c>
      <c r="B876" s="50" t="s">
        <v>118</v>
      </c>
      <c r="C876" s="52">
        <f>IFERROR(VLOOKUP(A876,Sheet2!A:D,4,0),0)</f>
        <v>0</v>
      </c>
      <c r="D876" s="51"/>
      <c r="E876" s="39">
        <f t="shared" si="13"/>
        <v>0</v>
      </c>
    </row>
    <row r="877" ht="20.25" customHeight="1" spans="1:5">
      <c r="A877" s="49">
        <v>2130103</v>
      </c>
      <c r="B877" s="50" t="s">
        <v>119</v>
      </c>
      <c r="C877" s="52">
        <v>255</v>
      </c>
      <c r="D877" s="52">
        <v>2552548</v>
      </c>
      <c r="E877" s="39">
        <f t="shared" si="13"/>
        <v>255.2548</v>
      </c>
    </row>
    <row r="878" ht="20.25" hidden="1" customHeight="1" spans="1:5">
      <c r="A878" s="49">
        <v>2130104</v>
      </c>
      <c r="B878" s="50" t="s">
        <v>126</v>
      </c>
      <c r="C878" s="52">
        <f>IFERROR(VLOOKUP(A878,Sheet2!A:D,4,0),0)</f>
        <v>0</v>
      </c>
      <c r="D878" s="51"/>
      <c r="E878" s="39">
        <f t="shared" si="13"/>
        <v>0</v>
      </c>
    </row>
    <row r="879" ht="20.25" hidden="1" customHeight="1" spans="1:5">
      <c r="A879" s="49">
        <v>2130105</v>
      </c>
      <c r="B879" s="50" t="s">
        <v>740</v>
      </c>
      <c r="C879" s="52">
        <f>IFERROR(VLOOKUP(A879,Sheet2!A:D,4,0),0)</f>
        <v>0</v>
      </c>
      <c r="D879" s="51"/>
      <c r="E879" s="39">
        <f t="shared" si="13"/>
        <v>0</v>
      </c>
    </row>
    <row r="880" ht="20.25" hidden="1" customHeight="1" spans="1:5">
      <c r="A880" s="49">
        <v>2130106</v>
      </c>
      <c r="B880" s="50" t="s">
        <v>741</v>
      </c>
      <c r="C880" s="52">
        <f>IFERROR(VLOOKUP(A880,Sheet2!A:D,4,0),0)</f>
        <v>0</v>
      </c>
      <c r="D880" s="51"/>
      <c r="E880" s="39">
        <f t="shared" si="13"/>
        <v>0</v>
      </c>
    </row>
    <row r="881" ht="20.25" hidden="1" customHeight="1" spans="1:5">
      <c r="A881" s="49">
        <v>2130108</v>
      </c>
      <c r="B881" s="50" t="s">
        <v>742</v>
      </c>
      <c r="C881" s="52">
        <f>IFERROR(VLOOKUP(A881,Sheet2!A:D,4,0),0)</f>
        <v>0</v>
      </c>
      <c r="D881" s="51"/>
      <c r="E881" s="39">
        <f t="shared" si="13"/>
        <v>0</v>
      </c>
    </row>
    <row r="882" ht="20.25" hidden="1" customHeight="1" spans="1:5">
      <c r="A882" s="49">
        <v>2130109</v>
      </c>
      <c r="B882" s="50" t="s">
        <v>743</v>
      </c>
      <c r="C882" s="52"/>
      <c r="D882" s="51"/>
      <c r="E882" s="39">
        <f t="shared" si="13"/>
        <v>0</v>
      </c>
    </row>
    <row r="883" ht="20.25" hidden="1" customHeight="1" spans="1:5">
      <c r="A883" s="49">
        <v>2130110</v>
      </c>
      <c r="B883" s="50" t="s">
        <v>744</v>
      </c>
      <c r="C883" s="52">
        <f>IFERROR(VLOOKUP(A883,Sheet2!A:D,4,0),0)</f>
        <v>0</v>
      </c>
      <c r="D883" s="51"/>
      <c r="E883" s="39">
        <f t="shared" si="13"/>
        <v>0</v>
      </c>
    </row>
    <row r="884" ht="20.25" hidden="1" customHeight="1" spans="1:5">
      <c r="A884" s="49">
        <v>2130111</v>
      </c>
      <c r="B884" s="50" t="s">
        <v>745</v>
      </c>
      <c r="C884" s="52">
        <f>IFERROR(VLOOKUP(A884,Sheet2!A:D,4,0),0)</f>
        <v>0</v>
      </c>
      <c r="D884" s="51"/>
      <c r="E884" s="39">
        <f t="shared" si="13"/>
        <v>0</v>
      </c>
    </row>
    <row r="885" ht="20.25" hidden="1" customHeight="1" spans="1:5">
      <c r="A885" s="49">
        <v>2130112</v>
      </c>
      <c r="B885" s="50" t="s">
        <v>746</v>
      </c>
      <c r="C885" s="52">
        <f>IFERROR(VLOOKUP(A885,Sheet2!A:D,4,0),0)</f>
        <v>0</v>
      </c>
      <c r="D885" s="51"/>
      <c r="E885" s="39">
        <f t="shared" si="13"/>
        <v>0</v>
      </c>
    </row>
    <row r="886" ht="20.25" hidden="1" customHeight="1" spans="1:5">
      <c r="A886" s="49">
        <v>2130114</v>
      </c>
      <c r="B886" s="50" t="s">
        <v>747</v>
      </c>
      <c r="C886" s="52">
        <f>IFERROR(VLOOKUP(A886,Sheet2!A:D,4,0),0)</f>
        <v>0</v>
      </c>
      <c r="D886" s="51"/>
      <c r="E886" s="39">
        <f t="shared" si="13"/>
        <v>0</v>
      </c>
    </row>
    <row r="887" ht="20.25" hidden="1" customHeight="1" spans="1:5">
      <c r="A887" s="49">
        <v>2130119</v>
      </c>
      <c r="B887" s="50" t="s">
        <v>748</v>
      </c>
      <c r="C887" s="52">
        <f>IFERROR(VLOOKUP(A887,Sheet2!A:D,4,0),0)</f>
        <v>0</v>
      </c>
      <c r="D887" s="51"/>
      <c r="E887" s="39">
        <f t="shared" si="13"/>
        <v>0</v>
      </c>
    </row>
    <row r="888" ht="20.25" hidden="1" customHeight="1" spans="1:5">
      <c r="A888" s="49">
        <v>2130120</v>
      </c>
      <c r="B888" s="50" t="s">
        <v>749</v>
      </c>
      <c r="C888" s="52">
        <f>IFERROR(VLOOKUP(A888,Sheet2!A:D,4,0),0)</f>
        <v>0</v>
      </c>
      <c r="D888" s="51"/>
      <c r="E888" s="39">
        <f t="shared" si="13"/>
        <v>0</v>
      </c>
    </row>
    <row r="889" ht="20.25" hidden="1" customHeight="1" spans="1:5">
      <c r="A889" s="49">
        <v>2130121</v>
      </c>
      <c r="B889" s="50" t="s">
        <v>750</v>
      </c>
      <c r="C889" s="52">
        <f>IFERROR(VLOOKUP(A889,Sheet2!A:D,4,0),0)</f>
        <v>0</v>
      </c>
      <c r="D889" s="51"/>
      <c r="E889" s="39">
        <f t="shared" si="13"/>
        <v>0</v>
      </c>
    </row>
    <row r="890" ht="20.25" customHeight="1" spans="1:5">
      <c r="A890" s="49">
        <v>2130122</v>
      </c>
      <c r="B890" s="50" t="s">
        <v>751</v>
      </c>
      <c r="C890" s="52">
        <v>6</v>
      </c>
      <c r="D890" s="52">
        <v>60000</v>
      </c>
      <c r="E890" s="39">
        <f t="shared" si="13"/>
        <v>6</v>
      </c>
    </row>
    <row r="891" ht="20.25" customHeight="1" spans="1:5">
      <c r="A891" s="49">
        <v>2130124</v>
      </c>
      <c r="B891" s="50" t="s">
        <v>752</v>
      </c>
      <c r="C891" s="52">
        <v>5</v>
      </c>
      <c r="D891" s="52">
        <v>50000</v>
      </c>
      <c r="E891" s="39">
        <f t="shared" si="13"/>
        <v>5</v>
      </c>
    </row>
    <row r="892" ht="20.25" hidden="1" customHeight="1" spans="1:5">
      <c r="A892" s="49">
        <v>2130125</v>
      </c>
      <c r="B892" s="50" t="s">
        <v>753</v>
      </c>
      <c r="C892" s="52">
        <f>IFERROR(VLOOKUP(A892,Sheet2!A:D,4,0),0)</f>
        <v>0</v>
      </c>
      <c r="D892" s="51"/>
      <c r="E892" s="39">
        <f t="shared" si="13"/>
        <v>0</v>
      </c>
    </row>
    <row r="893" ht="20.25" customHeight="1" spans="1:5">
      <c r="A893" s="49">
        <v>2130126</v>
      </c>
      <c r="B893" s="50" t="s">
        <v>754</v>
      </c>
      <c r="C893" s="52">
        <v>350</v>
      </c>
      <c r="D893" s="52">
        <v>3500566.4</v>
      </c>
      <c r="E893" s="39">
        <f t="shared" si="13"/>
        <v>350.05664</v>
      </c>
    </row>
    <row r="894" ht="20.25" hidden="1" customHeight="1" spans="1:5">
      <c r="A894" s="49">
        <v>2130135</v>
      </c>
      <c r="B894" s="50" t="s">
        <v>755</v>
      </c>
      <c r="C894" s="52">
        <f>IFERROR(VLOOKUP(A894,Sheet2!A:D,4,0),0)</f>
        <v>0</v>
      </c>
      <c r="D894" s="51"/>
      <c r="E894" s="39">
        <f t="shared" si="13"/>
        <v>0</v>
      </c>
    </row>
    <row r="895" ht="20.25" hidden="1" customHeight="1" spans="1:5">
      <c r="A895" s="49">
        <v>2130142</v>
      </c>
      <c r="B895" s="50" t="s">
        <v>756</v>
      </c>
      <c r="C895" s="52">
        <f>IFERROR(VLOOKUP(A895,Sheet2!A:D,4,0),0)</f>
        <v>0</v>
      </c>
      <c r="D895" s="51"/>
      <c r="E895" s="39">
        <f t="shared" si="13"/>
        <v>0</v>
      </c>
    </row>
    <row r="896" ht="20.25" hidden="1" customHeight="1" spans="1:5">
      <c r="A896" s="49">
        <v>2130148</v>
      </c>
      <c r="B896" s="50" t="s">
        <v>757</v>
      </c>
      <c r="C896" s="52">
        <f>IFERROR(VLOOKUP(A896,Sheet2!A:D,4,0),0)</f>
        <v>0</v>
      </c>
      <c r="D896" s="51"/>
      <c r="E896" s="39">
        <f t="shared" si="13"/>
        <v>0</v>
      </c>
    </row>
    <row r="897" ht="20.25" customHeight="1" spans="1:5">
      <c r="A897" s="49">
        <v>2130152</v>
      </c>
      <c r="B897" s="50" t="s">
        <v>758</v>
      </c>
      <c r="C897" s="52">
        <v>8</v>
      </c>
      <c r="D897" s="52">
        <v>84400</v>
      </c>
      <c r="E897" s="39">
        <f t="shared" si="13"/>
        <v>8.44</v>
      </c>
    </row>
    <row r="898" ht="20.25" customHeight="1" spans="1:5">
      <c r="A898" s="49">
        <v>2130153</v>
      </c>
      <c r="B898" s="50" t="s">
        <v>759</v>
      </c>
      <c r="C898" s="52">
        <v>1</v>
      </c>
      <c r="D898" s="52">
        <v>7580</v>
      </c>
      <c r="E898" s="39">
        <f t="shared" si="13"/>
        <v>0.758</v>
      </c>
    </row>
    <row r="899" ht="20.25" customHeight="1" spans="1:5">
      <c r="A899" s="49">
        <v>2130199</v>
      </c>
      <c r="B899" s="50" t="s">
        <v>760</v>
      </c>
      <c r="C899" s="52">
        <v>3500</v>
      </c>
      <c r="D899" s="52">
        <v>35002238.81</v>
      </c>
      <c r="E899" s="39">
        <f t="shared" si="13"/>
        <v>3500.223881</v>
      </c>
    </row>
    <row r="900" ht="20.25" customHeight="1" spans="1:5">
      <c r="A900" s="47">
        <v>21302</v>
      </c>
      <c r="B900" s="48" t="s">
        <v>761</v>
      </c>
      <c r="C900" s="46">
        <f>SUM(C901:C922)</f>
        <v>4</v>
      </c>
      <c r="D900" s="46"/>
      <c r="E900" s="39">
        <f t="shared" si="13"/>
        <v>0</v>
      </c>
    </row>
    <row r="901" ht="20.25" hidden="1" customHeight="1" spans="1:5">
      <c r="A901" s="49">
        <v>2130201</v>
      </c>
      <c r="B901" s="50" t="s">
        <v>117</v>
      </c>
      <c r="C901" s="51">
        <f>IFERROR(VLOOKUP(A901,Sheet2!A:D,4,0),0)</f>
        <v>0</v>
      </c>
      <c r="D901" s="51"/>
      <c r="E901" s="39">
        <f t="shared" si="13"/>
        <v>0</v>
      </c>
    </row>
    <row r="902" ht="20.25" hidden="1" customHeight="1" spans="1:5">
      <c r="A902" s="49">
        <v>2130202</v>
      </c>
      <c r="B902" s="50" t="s">
        <v>118</v>
      </c>
      <c r="C902" s="51">
        <f>IFERROR(VLOOKUP(A902,Sheet2!A:D,4,0),0)</f>
        <v>0</v>
      </c>
      <c r="D902" s="51"/>
      <c r="E902" s="39">
        <f t="shared" si="13"/>
        <v>0</v>
      </c>
    </row>
    <row r="903" ht="20.25" hidden="1" customHeight="1" spans="1:5">
      <c r="A903" s="49">
        <v>2130203</v>
      </c>
      <c r="B903" s="50" t="s">
        <v>119</v>
      </c>
      <c r="C903" s="51">
        <f>IFERROR(VLOOKUP(A903,Sheet2!A:D,4,0),0)</f>
        <v>0</v>
      </c>
      <c r="D903" s="51"/>
      <c r="E903" s="39">
        <f t="shared" si="13"/>
        <v>0</v>
      </c>
    </row>
    <row r="904" ht="20.25" hidden="1" customHeight="1" spans="1:5">
      <c r="A904" s="49">
        <v>2130204</v>
      </c>
      <c r="B904" s="50" t="s">
        <v>762</v>
      </c>
      <c r="C904" s="51">
        <f>IFERROR(VLOOKUP(A904,Sheet2!A:D,4,0),0)</f>
        <v>0</v>
      </c>
      <c r="D904" s="51"/>
      <c r="E904" s="39">
        <f t="shared" si="13"/>
        <v>0</v>
      </c>
    </row>
    <row r="905" ht="20.25" hidden="1" customHeight="1" spans="1:5">
      <c r="A905" s="49">
        <v>2130205</v>
      </c>
      <c r="B905" s="50" t="s">
        <v>763</v>
      </c>
      <c r="C905" s="51">
        <f>IFERROR(VLOOKUP(A905,Sheet2!A:D,4,0),0)</f>
        <v>0</v>
      </c>
      <c r="D905" s="51"/>
      <c r="E905" s="39">
        <f t="shared" si="13"/>
        <v>0</v>
      </c>
    </row>
    <row r="906" ht="20.25" hidden="1" customHeight="1" spans="1:5">
      <c r="A906" s="49">
        <v>2130206</v>
      </c>
      <c r="B906" s="50" t="s">
        <v>764</v>
      </c>
      <c r="C906" s="51">
        <f>IFERROR(VLOOKUP(A906,Sheet2!A:D,4,0),0)</f>
        <v>0</v>
      </c>
      <c r="D906" s="51"/>
      <c r="E906" s="39">
        <f t="shared" si="13"/>
        <v>0</v>
      </c>
    </row>
    <row r="907" ht="20.25" hidden="1" customHeight="1" spans="1:5">
      <c r="A907" s="49">
        <v>2130207</v>
      </c>
      <c r="B907" s="50" t="s">
        <v>765</v>
      </c>
      <c r="C907" s="51">
        <f>IFERROR(VLOOKUP(A907,Sheet2!A:D,4,0),0)</f>
        <v>0</v>
      </c>
      <c r="D907" s="51"/>
      <c r="E907" s="39">
        <f t="shared" si="13"/>
        <v>0</v>
      </c>
    </row>
    <row r="908" ht="20.25" customHeight="1" spans="1:5">
      <c r="A908" s="49">
        <v>2130209</v>
      </c>
      <c r="B908" s="50" t="s">
        <v>766</v>
      </c>
      <c r="C908" s="52">
        <v>4</v>
      </c>
      <c r="D908" s="52">
        <v>40070</v>
      </c>
      <c r="E908" s="39">
        <f t="shared" si="13"/>
        <v>4.007</v>
      </c>
    </row>
    <row r="909" ht="20.25" hidden="1" customHeight="1" spans="1:5">
      <c r="A909" s="49">
        <v>2130211</v>
      </c>
      <c r="B909" s="50" t="s">
        <v>767</v>
      </c>
      <c r="C909" s="51">
        <f>IFERROR(VLOOKUP(A909,Sheet2!A:D,4,0),0)</f>
        <v>0</v>
      </c>
      <c r="D909" s="51"/>
      <c r="E909" s="39">
        <f t="shared" si="13"/>
        <v>0</v>
      </c>
    </row>
    <row r="910" ht="20.25" hidden="1" customHeight="1" spans="1:5">
      <c r="A910" s="49">
        <v>2130212</v>
      </c>
      <c r="B910" s="50" t="s">
        <v>768</v>
      </c>
      <c r="C910" s="51">
        <f>IFERROR(VLOOKUP(A910,Sheet2!A:D,4,0),0)</f>
        <v>0</v>
      </c>
      <c r="D910" s="51"/>
      <c r="E910" s="39">
        <f t="shared" si="13"/>
        <v>0</v>
      </c>
    </row>
    <row r="911" ht="20.25" hidden="1" customHeight="1" spans="1:5">
      <c r="A911" s="49">
        <v>2130213</v>
      </c>
      <c r="B911" s="50" t="s">
        <v>769</v>
      </c>
      <c r="C911" s="51">
        <f>IFERROR(VLOOKUP(A911,Sheet2!A:D,4,0),0)</f>
        <v>0</v>
      </c>
      <c r="D911" s="51"/>
      <c r="E911" s="39">
        <f t="shared" si="13"/>
        <v>0</v>
      </c>
    </row>
    <row r="912" ht="20.25" hidden="1" customHeight="1" spans="1:5">
      <c r="A912" s="49">
        <v>2130217</v>
      </c>
      <c r="B912" s="50" t="s">
        <v>770</v>
      </c>
      <c r="C912" s="51">
        <f>IFERROR(VLOOKUP(A912,Sheet2!A:D,4,0),0)</f>
        <v>0</v>
      </c>
      <c r="D912" s="51"/>
      <c r="E912" s="39">
        <f t="shared" si="13"/>
        <v>0</v>
      </c>
    </row>
    <row r="913" ht="20.25" hidden="1" customHeight="1" spans="1:5">
      <c r="A913" s="49">
        <v>2130220</v>
      </c>
      <c r="B913" s="50" t="s">
        <v>771</v>
      </c>
      <c r="C913" s="51">
        <f>IFERROR(VLOOKUP(A913,Sheet2!A:D,4,0),0)</f>
        <v>0</v>
      </c>
      <c r="D913" s="51"/>
      <c r="E913" s="39">
        <f t="shared" si="13"/>
        <v>0</v>
      </c>
    </row>
    <row r="914" ht="20.25" hidden="1" customHeight="1" spans="1:5">
      <c r="A914" s="49">
        <v>2130221</v>
      </c>
      <c r="B914" s="50" t="s">
        <v>772</v>
      </c>
      <c r="C914" s="51">
        <f>IFERROR(VLOOKUP(A914,Sheet2!A:D,4,0),0)</f>
        <v>0</v>
      </c>
      <c r="D914" s="51"/>
      <c r="E914" s="39">
        <f t="shared" si="13"/>
        <v>0</v>
      </c>
    </row>
    <row r="915" ht="20.25" hidden="1" customHeight="1" spans="1:5">
      <c r="A915" s="49">
        <v>2130223</v>
      </c>
      <c r="B915" s="50" t="s">
        <v>773</v>
      </c>
      <c r="C915" s="51">
        <f>IFERROR(VLOOKUP(A915,Sheet2!A:D,4,0),0)</f>
        <v>0</v>
      </c>
      <c r="D915" s="51"/>
      <c r="E915" s="39">
        <f t="shared" si="13"/>
        <v>0</v>
      </c>
    </row>
    <row r="916" ht="20.25" hidden="1" customHeight="1" spans="1:5">
      <c r="A916" s="49">
        <v>2130226</v>
      </c>
      <c r="B916" s="50" t="s">
        <v>774</v>
      </c>
      <c r="C916" s="51">
        <f>IFERROR(VLOOKUP(A916,Sheet2!A:D,4,0),0)</f>
        <v>0</v>
      </c>
      <c r="D916" s="51"/>
      <c r="E916" s="39">
        <f t="shared" ref="E916:E979" si="14">D916/10000</f>
        <v>0</v>
      </c>
    </row>
    <row r="917" ht="20.25" hidden="1" customHeight="1" spans="1:5">
      <c r="A917" s="49">
        <v>2130227</v>
      </c>
      <c r="B917" s="50" t="s">
        <v>775</v>
      </c>
      <c r="C917" s="51">
        <f>IFERROR(VLOOKUP(A917,Sheet2!A:D,4,0),0)</f>
        <v>0</v>
      </c>
      <c r="D917" s="51"/>
      <c r="E917" s="39">
        <f t="shared" si="14"/>
        <v>0</v>
      </c>
    </row>
    <row r="918" ht="20.25" hidden="1" customHeight="1" spans="1:5">
      <c r="A918" s="49">
        <v>2130234</v>
      </c>
      <c r="B918" s="50" t="s">
        <v>776</v>
      </c>
      <c r="C918" s="51">
        <f>IFERROR(VLOOKUP(A918,Sheet2!A:D,4,0),0)</f>
        <v>0</v>
      </c>
      <c r="D918" s="51"/>
      <c r="E918" s="39">
        <f t="shared" si="14"/>
        <v>0</v>
      </c>
    </row>
    <row r="919" ht="20.25" hidden="1" customHeight="1" spans="1:5">
      <c r="A919" s="49">
        <v>2130236</v>
      </c>
      <c r="B919" s="50" t="s">
        <v>777</v>
      </c>
      <c r="C919" s="51">
        <f>IFERROR(VLOOKUP(A919,Sheet2!A:D,4,0),0)</f>
        <v>0</v>
      </c>
      <c r="D919" s="51"/>
      <c r="E919" s="39">
        <f t="shared" si="14"/>
        <v>0</v>
      </c>
    </row>
    <row r="920" ht="20.25" hidden="1" customHeight="1" spans="1:5">
      <c r="A920" s="49">
        <v>2130237</v>
      </c>
      <c r="B920" s="50" t="s">
        <v>746</v>
      </c>
      <c r="C920" s="51">
        <f>IFERROR(VLOOKUP(A920,Sheet2!A:D,4,0),0)</f>
        <v>0</v>
      </c>
      <c r="D920" s="51"/>
      <c r="E920" s="39">
        <f t="shared" si="14"/>
        <v>0</v>
      </c>
    </row>
    <row r="921" ht="20.25" hidden="1" customHeight="1" spans="1:5">
      <c r="A921" s="49">
        <v>2130238</v>
      </c>
      <c r="B921" s="50" t="s">
        <v>778</v>
      </c>
      <c r="C921" s="51"/>
      <c r="D921" s="51"/>
      <c r="E921" s="39">
        <f t="shared" si="14"/>
        <v>0</v>
      </c>
    </row>
    <row r="922" ht="20.25" hidden="1" customHeight="1" spans="1:5">
      <c r="A922" s="49">
        <v>2130299</v>
      </c>
      <c r="B922" s="50" t="s">
        <v>779</v>
      </c>
      <c r="C922" s="51">
        <f>IFERROR(VLOOKUP(A922,Sheet2!A:D,4,0),0)</f>
        <v>0</v>
      </c>
      <c r="D922" s="51"/>
      <c r="E922" s="39">
        <f t="shared" si="14"/>
        <v>0</v>
      </c>
    </row>
    <row r="923" ht="20.25" customHeight="1" spans="1:5">
      <c r="A923" s="47">
        <v>21303</v>
      </c>
      <c r="B923" s="48" t="s">
        <v>780</v>
      </c>
      <c r="C923" s="46">
        <f>SUM(C924:C950)</f>
        <v>325</v>
      </c>
      <c r="D923" s="46"/>
      <c r="E923" s="39">
        <f t="shared" si="14"/>
        <v>0</v>
      </c>
    </row>
    <row r="924" ht="20.25" hidden="1" customHeight="1" spans="1:5">
      <c r="A924" s="49">
        <v>2130301</v>
      </c>
      <c r="B924" s="50" t="s">
        <v>117</v>
      </c>
      <c r="C924" s="51">
        <f>IFERROR(VLOOKUP(A924,Sheet2!A:D,4,0),0)</f>
        <v>0</v>
      </c>
      <c r="D924" s="51"/>
      <c r="E924" s="39">
        <f t="shared" si="14"/>
        <v>0</v>
      </c>
    </row>
    <row r="925" ht="20.25" hidden="1" customHeight="1" spans="1:5">
      <c r="A925" s="49">
        <v>2130302</v>
      </c>
      <c r="B925" s="50" t="s">
        <v>118</v>
      </c>
      <c r="C925" s="51">
        <f>IFERROR(VLOOKUP(A925,Sheet2!A:D,4,0),0)</f>
        <v>0</v>
      </c>
      <c r="D925" s="51"/>
      <c r="E925" s="39">
        <f t="shared" si="14"/>
        <v>0</v>
      </c>
    </row>
    <row r="926" ht="20.25" hidden="1" customHeight="1" spans="1:5">
      <c r="A926" s="49">
        <v>2130303</v>
      </c>
      <c r="B926" s="50" t="s">
        <v>119</v>
      </c>
      <c r="C926" s="51">
        <f>IFERROR(VLOOKUP(A926,Sheet2!A:D,4,0),0)</f>
        <v>0</v>
      </c>
      <c r="D926" s="51"/>
      <c r="E926" s="39">
        <f t="shared" si="14"/>
        <v>0</v>
      </c>
    </row>
    <row r="927" ht="20.25" hidden="1" customHeight="1" spans="1:5">
      <c r="A927" s="49">
        <v>2130304</v>
      </c>
      <c r="B927" s="50" t="s">
        <v>781</v>
      </c>
      <c r="C927" s="51">
        <f>IFERROR(VLOOKUP(A927,Sheet2!A:D,4,0),0)</f>
        <v>0</v>
      </c>
      <c r="D927" s="51"/>
      <c r="E927" s="39">
        <f t="shared" si="14"/>
        <v>0</v>
      </c>
    </row>
    <row r="928" ht="20.25" hidden="1" customHeight="1" spans="1:5">
      <c r="A928" s="49">
        <v>2130305</v>
      </c>
      <c r="B928" s="50" t="s">
        <v>782</v>
      </c>
      <c r="C928" s="51">
        <f>IFERROR(VLOOKUP(A928,Sheet2!A:D,4,0),0)</f>
        <v>0</v>
      </c>
      <c r="D928" s="51"/>
      <c r="E928" s="39">
        <f t="shared" si="14"/>
        <v>0</v>
      </c>
    </row>
    <row r="929" ht="20.25" customHeight="1" spans="1:5">
      <c r="A929" s="49">
        <v>2130306</v>
      </c>
      <c r="B929" s="50" t="s">
        <v>783</v>
      </c>
      <c r="C929" s="52">
        <v>4</v>
      </c>
      <c r="D929" s="52">
        <v>35000</v>
      </c>
      <c r="E929" s="39">
        <f t="shared" si="14"/>
        <v>3.5</v>
      </c>
    </row>
    <row r="930" ht="20.25" hidden="1" customHeight="1" spans="1:5">
      <c r="A930" s="49">
        <v>2130307</v>
      </c>
      <c r="B930" s="50" t="s">
        <v>784</v>
      </c>
      <c r="C930" s="51">
        <f>IFERROR(VLOOKUP(A930,Sheet2!A:D,4,0),0)</f>
        <v>0</v>
      </c>
      <c r="D930" s="51"/>
      <c r="E930" s="39">
        <f t="shared" si="14"/>
        <v>0</v>
      </c>
    </row>
    <row r="931" ht="20.25" hidden="1" customHeight="1" spans="1:5">
      <c r="A931" s="49">
        <v>2130308</v>
      </c>
      <c r="B931" s="50" t="s">
        <v>785</v>
      </c>
      <c r="C931" s="51">
        <f>IFERROR(VLOOKUP(A931,Sheet2!A:D,4,0),0)</f>
        <v>0</v>
      </c>
      <c r="D931" s="51"/>
      <c r="E931" s="39">
        <f t="shared" si="14"/>
        <v>0</v>
      </c>
    </row>
    <row r="932" ht="20.25" hidden="1" customHeight="1" spans="1:5">
      <c r="A932" s="49">
        <v>2130309</v>
      </c>
      <c r="B932" s="50" t="s">
        <v>786</v>
      </c>
      <c r="C932" s="51">
        <f>IFERROR(VLOOKUP(A932,Sheet2!A:D,4,0),0)</f>
        <v>0</v>
      </c>
      <c r="D932" s="51"/>
      <c r="E932" s="39">
        <f t="shared" si="14"/>
        <v>0</v>
      </c>
    </row>
    <row r="933" ht="20.25" customHeight="1" spans="1:5">
      <c r="A933" s="49">
        <v>2130310</v>
      </c>
      <c r="B933" s="50" t="s">
        <v>787</v>
      </c>
      <c r="C933" s="52">
        <v>47</v>
      </c>
      <c r="D933" s="52">
        <v>467784</v>
      </c>
      <c r="E933" s="39">
        <f t="shared" si="14"/>
        <v>46.7784</v>
      </c>
    </row>
    <row r="934" ht="20.25" hidden="1" customHeight="1" spans="1:5">
      <c r="A934" s="49">
        <v>2130311</v>
      </c>
      <c r="B934" s="50" t="s">
        <v>788</v>
      </c>
      <c r="C934" s="51"/>
      <c r="D934" s="51"/>
      <c r="E934" s="39">
        <f t="shared" si="14"/>
        <v>0</v>
      </c>
    </row>
    <row r="935" ht="20.25" hidden="1" customHeight="1" spans="1:5">
      <c r="A935" s="49">
        <v>2130312</v>
      </c>
      <c r="B935" s="50" t="s">
        <v>789</v>
      </c>
      <c r="C935" s="51">
        <f>IFERROR(VLOOKUP(A935,Sheet2!A:D,4,0),0)</f>
        <v>0</v>
      </c>
      <c r="D935" s="51"/>
      <c r="E935" s="39">
        <f t="shared" si="14"/>
        <v>0</v>
      </c>
    </row>
    <row r="936" ht="20.25" hidden="1" customHeight="1" spans="1:5">
      <c r="A936" s="49">
        <v>2130313</v>
      </c>
      <c r="B936" s="50" t="s">
        <v>790</v>
      </c>
      <c r="C936" s="51">
        <f>IFERROR(VLOOKUP(A936,Sheet2!A:D,4,0),0)</f>
        <v>0</v>
      </c>
      <c r="D936" s="51"/>
      <c r="E936" s="39">
        <f t="shared" si="14"/>
        <v>0</v>
      </c>
    </row>
    <row r="937" ht="20.25" hidden="1" customHeight="1" spans="1:5">
      <c r="A937" s="49">
        <v>2130314</v>
      </c>
      <c r="B937" s="50" t="s">
        <v>791</v>
      </c>
      <c r="C937" s="51"/>
      <c r="D937" s="51"/>
      <c r="E937" s="39">
        <f t="shared" si="14"/>
        <v>0</v>
      </c>
    </row>
    <row r="938" ht="20.25" hidden="1" customHeight="1" spans="1:5">
      <c r="A938" s="49">
        <v>2130315</v>
      </c>
      <c r="B938" s="50" t="s">
        <v>792</v>
      </c>
      <c r="C938" s="51">
        <f>IFERROR(VLOOKUP(A938,Sheet2!A:D,4,0),0)</f>
        <v>0</v>
      </c>
      <c r="D938" s="51"/>
      <c r="E938" s="39">
        <f t="shared" si="14"/>
        <v>0</v>
      </c>
    </row>
    <row r="939" ht="20.25" hidden="1" customHeight="1" spans="1:5">
      <c r="A939" s="49">
        <v>2130316</v>
      </c>
      <c r="B939" s="50" t="s">
        <v>793</v>
      </c>
      <c r="C939" s="51">
        <f>IFERROR(VLOOKUP(A939,Sheet2!A:D,4,0),0)</f>
        <v>0</v>
      </c>
      <c r="D939" s="51"/>
      <c r="E939" s="39">
        <f t="shared" si="14"/>
        <v>0</v>
      </c>
    </row>
    <row r="940" ht="20.25" hidden="1" customHeight="1" spans="1:5">
      <c r="A940" s="49">
        <v>2130317</v>
      </c>
      <c r="B940" s="50" t="s">
        <v>794</v>
      </c>
      <c r="C940" s="51">
        <f>IFERROR(VLOOKUP(A940,Sheet2!A:D,4,0),0)</f>
        <v>0</v>
      </c>
      <c r="D940" s="51"/>
      <c r="E940" s="39">
        <f t="shared" si="14"/>
        <v>0</v>
      </c>
    </row>
    <row r="941" ht="20.25" hidden="1" customHeight="1" spans="1:5">
      <c r="A941" s="49">
        <v>2130318</v>
      </c>
      <c r="B941" s="50" t="s">
        <v>795</v>
      </c>
      <c r="C941" s="51">
        <f>IFERROR(VLOOKUP(A941,Sheet2!A:D,4,0),0)</f>
        <v>0</v>
      </c>
      <c r="D941" s="51"/>
      <c r="E941" s="39">
        <f t="shared" si="14"/>
        <v>0</v>
      </c>
    </row>
    <row r="942" ht="20.25" hidden="1" customHeight="1" spans="1:5">
      <c r="A942" s="49">
        <v>2130319</v>
      </c>
      <c r="B942" s="50" t="s">
        <v>796</v>
      </c>
      <c r="C942" s="51">
        <f>IFERROR(VLOOKUP(A942,Sheet2!A:D,4,0),0)</f>
        <v>0</v>
      </c>
      <c r="D942" s="51"/>
      <c r="E942" s="39">
        <f t="shared" si="14"/>
        <v>0</v>
      </c>
    </row>
    <row r="943" ht="20.25" hidden="1" customHeight="1" spans="1:5">
      <c r="A943" s="49">
        <v>2130321</v>
      </c>
      <c r="B943" s="50" t="s">
        <v>797</v>
      </c>
      <c r="C943" s="51">
        <f>IFERROR(VLOOKUP(A943,Sheet2!A:D,4,0),0)</f>
        <v>0</v>
      </c>
      <c r="D943" s="51"/>
      <c r="E943" s="39">
        <f t="shared" si="14"/>
        <v>0</v>
      </c>
    </row>
    <row r="944" ht="20.25" hidden="1" customHeight="1" spans="1:5">
      <c r="A944" s="49">
        <v>2130322</v>
      </c>
      <c r="B944" s="50" t="s">
        <v>798</v>
      </c>
      <c r="C944" s="51">
        <f>IFERROR(VLOOKUP(A944,Sheet2!A:D,4,0),0)</f>
        <v>0</v>
      </c>
      <c r="D944" s="51"/>
      <c r="E944" s="39">
        <f t="shared" si="14"/>
        <v>0</v>
      </c>
    </row>
    <row r="945" ht="20.25" hidden="1" customHeight="1" spans="1:5">
      <c r="A945" s="49">
        <v>2130333</v>
      </c>
      <c r="B945" s="50" t="s">
        <v>773</v>
      </c>
      <c r="C945" s="51">
        <f>IFERROR(VLOOKUP(A945,Sheet2!A:D,4,0),0)</f>
        <v>0</v>
      </c>
      <c r="D945" s="51"/>
      <c r="E945" s="39">
        <f t="shared" si="14"/>
        <v>0</v>
      </c>
    </row>
    <row r="946" ht="20.25" hidden="1" customHeight="1" spans="1:5">
      <c r="A946" s="49">
        <v>2130334</v>
      </c>
      <c r="B946" s="50" t="s">
        <v>799</v>
      </c>
      <c r="C946" s="51">
        <f>IFERROR(VLOOKUP(A946,Sheet2!A:D,4,0),0)</f>
        <v>0</v>
      </c>
      <c r="D946" s="51"/>
      <c r="E946" s="39">
        <f t="shared" si="14"/>
        <v>0</v>
      </c>
    </row>
    <row r="947" ht="20.25" hidden="1" customHeight="1" spans="1:5">
      <c r="A947" s="49">
        <v>2130335</v>
      </c>
      <c r="B947" s="50" t="s">
        <v>800</v>
      </c>
      <c r="C947" s="51">
        <f>IFERROR(VLOOKUP(A947,Sheet2!A:D,4,0),0)</f>
        <v>0</v>
      </c>
      <c r="D947" s="51"/>
      <c r="E947" s="39">
        <f t="shared" si="14"/>
        <v>0</v>
      </c>
    </row>
    <row r="948" ht="20.25" hidden="1" customHeight="1" spans="1:5">
      <c r="A948" s="49">
        <v>2130336</v>
      </c>
      <c r="B948" s="50" t="s">
        <v>801</v>
      </c>
      <c r="C948" s="51">
        <f>IFERROR(VLOOKUP(A948,Sheet2!A:D,4,0),0)</f>
        <v>0</v>
      </c>
      <c r="D948" s="51"/>
      <c r="E948" s="39">
        <f t="shared" si="14"/>
        <v>0</v>
      </c>
    </row>
    <row r="949" ht="20.25" hidden="1" customHeight="1" spans="1:5">
      <c r="A949" s="49">
        <v>2130337</v>
      </c>
      <c r="B949" s="50" t="s">
        <v>802</v>
      </c>
      <c r="C949" s="51">
        <f>IFERROR(VLOOKUP(A949,Sheet2!A:D,4,0),0)</f>
        <v>0</v>
      </c>
      <c r="D949" s="51"/>
      <c r="E949" s="39">
        <f t="shared" si="14"/>
        <v>0</v>
      </c>
    </row>
    <row r="950" ht="20.25" customHeight="1" spans="1:5">
      <c r="A950" s="49">
        <v>2130399</v>
      </c>
      <c r="B950" s="50" t="s">
        <v>803</v>
      </c>
      <c r="C950" s="52">
        <v>274</v>
      </c>
      <c r="D950" s="52">
        <v>2742366.5</v>
      </c>
      <c r="E950" s="39">
        <f t="shared" si="14"/>
        <v>274.23665</v>
      </c>
    </row>
    <row r="951" ht="20.25" customHeight="1" spans="1:5">
      <c r="A951" s="47">
        <v>21305</v>
      </c>
      <c r="B951" s="48" t="s">
        <v>804</v>
      </c>
      <c r="C951" s="46">
        <f>SUM(C952:C957)</f>
        <v>13</v>
      </c>
      <c r="D951" s="46"/>
      <c r="E951" s="39">
        <f t="shared" si="14"/>
        <v>0</v>
      </c>
    </row>
    <row r="952" ht="20.25" hidden="1" customHeight="1" spans="1:5">
      <c r="A952" s="49">
        <v>2130504</v>
      </c>
      <c r="B952" s="50" t="s">
        <v>805</v>
      </c>
      <c r="C952" s="51">
        <f>IFERROR(VLOOKUP(A952,Sheet2!A:D,4,0),0)</f>
        <v>0</v>
      </c>
      <c r="D952" s="51"/>
      <c r="E952" s="39">
        <f t="shared" si="14"/>
        <v>0</v>
      </c>
    </row>
    <row r="953" ht="20.25" hidden="1" customHeight="1" spans="1:5">
      <c r="A953" s="49">
        <v>2130505</v>
      </c>
      <c r="B953" s="50" t="s">
        <v>806</v>
      </c>
      <c r="C953" s="51">
        <f>IFERROR(VLOOKUP(A953,Sheet2!A:D,4,0),0)</f>
        <v>0</v>
      </c>
      <c r="D953" s="51"/>
      <c r="E953" s="39">
        <f t="shared" si="14"/>
        <v>0</v>
      </c>
    </row>
    <row r="954" ht="20.25" hidden="1" customHeight="1" spans="1:5">
      <c r="A954" s="49">
        <v>2130506</v>
      </c>
      <c r="B954" s="50" t="s">
        <v>807</v>
      </c>
      <c r="C954" s="51">
        <f>IFERROR(VLOOKUP(A954,Sheet2!A:D,4,0),0)</f>
        <v>0</v>
      </c>
      <c r="D954" s="51"/>
      <c r="E954" s="39">
        <f t="shared" si="14"/>
        <v>0</v>
      </c>
    </row>
    <row r="955" ht="20.25" hidden="1" customHeight="1" spans="1:5">
      <c r="A955" s="49">
        <v>2130507</v>
      </c>
      <c r="B955" s="50" t="s">
        <v>808</v>
      </c>
      <c r="C955" s="51">
        <f>IFERROR(VLOOKUP(A955,Sheet2!A:D,4,0),0)</f>
        <v>0</v>
      </c>
      <c r="D955" s="51"/>
      <c r="E955" s="39">
        <f t="shared" si="14"/>
        <v>0</v>
      </c>
    </row>
    <row r="956" ht="20.25" hidden="1" customHeight="1" spans="1:5">
      <c r="A956" s="49">
        <v>2130508</v>
      </c>
      <c r="B956" s="50" t="s">
        <v>809</v>
      </c>
      <c r="C956" s="51">
        <f>IFERROR(VLOOKUP(A956,Sheet2!A:D,4,0),0)</f>
        <v>0</v>
      </c>
      <c r="D956" s="51"/>
      <c r="E956" s="39">
        <f t="shared" si="14"/>
        <v>0</v>
      </c>
    </row>
    <row r="957" ht="20.25" customHeight="1" spans="1:5">
      <c r="A957" s="49">
        <v>2130599</v>
      </c>
      <c r="B957" s="50" t="s">
        <v>810</v>
      </c>
      <c r="C957" s="52">
        <v>13</v>
      </c>
      <c r="D957" s="52">
        <v>130000</v>
      </c>
      <c r="E957" s="39">
        <f t="shared" si="14"/>
        <v>13</v>
      </c>
    </row>
    <row r="958" ht="20.25" customHeight="1" spans="1:5">
      <c r="A958" s="47">
        <v>21307</v>
      </c>
      <c r="B958" s="48" t="s">
        <v>811</v>
      </c>
      <c r="C958" s="46">
        <f>SUM(C959:C963)</f>
        <v>7549</v>
      </c>
      <c r="D958" s="46"/>
      <c r="E958" s="39">
        <f t="shared" si="14"/>
        <v>0</v>
      </c>
    </row>
    <row r="959" ht="20.25" hidden="1" customHeight="1" spans="1:5">
      <c r="A959" s="49">
        <v>2130701</v>
      </c>
      <c r="B959" s="50" t="s">
        <v>812</v>
      </c>
      <c r="C959" s="51">
        <f>IFERROR(VLOOKUP(A959,Sheet2!A:D,4,0),0)</f>
        <v>0</v>
      </c>
      <c r="D959" s="51"/>
      <c r="E959" s="39">
        <f t="shared" si="14"/>
        <v>0</v>
      </c>
    </row>
    <row r="960" ht="20.25" customHeight="1" spans="1:5">
      <c r="A960" s="49">
        <v>2130705</v>
      </c>
      <c r="B960" s="50" t="s">
        <v>813</v>
      </c>
      <c r="C960" s="52">
        <v>515</v>
      </c>
      <c r="D960" s="52">
        <v>5152102.5</v>
      </c>
      <c r="E960" s="39">
        <f t="shared" si="14"/>
        <v>515.21025</v>
      </c>
    </row>
    <row r="961" ht="20.25" hidden="1" customHeight="1" spans="1:5">
      <c r="A961" s="49">
        <v>2130706</v>
      </c>
      <c r="B961" s="50" t="s">
        <v>814</v>
      </c>
      <c r="C961" s="51">
        <f>IFERROR(VLOOKUP(A961,Sheet2!A:D,4,0),0)</f>
        <v>0</v>
      </c>
      <c r="D961" s="51"/>
      <c r="E961" s="39">
        <f t="shared" si="14"/>
        <v>0</v>
      </c>
    </row>
    <row r="962" ht="20.25" customHeight="1" spans="1:5">
      <c r="A962" s="49">
        <v>2130707</v>
      </c>
      <c r="B962" s="50" t="s">
        <v>815</v>
      </c>
      <c r="C962" s="52">
        <v>7024</v>
      </c>
      <c r="D962" s="52">
        <v>70240547.84</v>
      </c>
      <c r="E962" s="39">
        <f t="shared" si="14"/>
        <v>7024.054784</v>
      </c>
    </row>
    <row r="963" ht="20.25" customHeight="1" spans="1:5">
      <c r="A963" s="49">
        <v>2130799</v>
      </c>
      <c r="B963" s="50" t="s">
        <v>816</v>
      </c>
      <c r="C963" s="52">
        <v>10</v>
      </c>
      <c r="D963" s="52">
        <v>100000</v>
      </c>
      <c r="E963" s="39">
        <f t="shared" si="14"/>
        <v>10</v>
      </c>
    </row>
    <row r="964" ht="20.25" customHeight="1" spans="1:5">
      <c r="A964" s="47">
        <v>21308</v>
      </c>
      <c r="B964" s="48" t="s">
        <v>817</v>
      </c>
      <c r="C964" s="46">
        <f>SUM(C965:C969)</f>
        <v>6</v>
      </c>
      <c r="D964" s="46"/>
      <c r="E964" s="39">
        <f t="shared" si="14"/>
        <v>0</v>
      </c>
    </row>
    <row r="965" ht="20.25" hidden="1" customHeight="1" spans="1:5">
      <c r="A965" s="49">
        <v>2130801</v>
      </c>
      <c r="B965" s="50" t="s">
        <v>818</v>
      </c>
      <c r="C965" s="51">
        <f>IFERROR(VLOOKUP(A965,Sheet2!A:D,4,0),0)</f>
        <v>0</v>
      </c>
      <c r="D965" s="51"/>
      <c r="E965" s="39">
        <f t="shared" si="14"/>
        <v>0</v>
      </c>
    </row>
    <row r="966" ht="20.25" customHeight="1" spans="1:5">
      <c r="A966" s="49">
        <v>2130803</v>
      </c>
      <c r="B966" s="50" t="s">
        <v>819</v>
      </c>
      <c r="C966" s="52">
        <v>6</v>
      </c>
      <c r="D966" s="52">
        <v>61579.69</v>
      </c>
      <c r="E966" s="39">
        <f t="shared" si="14"/>
        <v>6.157969</v>
      </c>
    </row>
    <row r="967" ht="20.25" hidden="1" customHeight="1" spans="1:5">
      <c r="A967" s="49">
        <v>2130804</v>
      </c>
      <c r="B967" s="50" t="s">
        <v>820</v>
      </c>
      <c r="C967" s="51">
        <f>IFERROR(VLOOKUP(A967,Sheet2!A:D,4,0),0)</f>
        <v>0</v>
      </c>
      <c r="D967" s="51"/>
      <c r="E967" s="39">
        <f t="shared" si="14"/>
        <v>0</v>
      </c>
    </row>
    <row r="968" ht="20.25" hidden="1" customHeight="1" spans="1:5">
      <c r="A968" s="49">
        <v>2130805</v>
      </c>
      <c r="B968" s="50" t="s">
        <v>821</v>
      </c>
      <c r="C968" s="51">
        <f>IFERROR(VLOOKUP(A968,Sheet2!A:D,4,0),0)</f>
        <v>0</v>
      </c>
      <c r="D968" s="51"/>
      <c r="E968" s="39">
        <f t="shared" si="14"/>
        <v>0</v>
      </c>
    </row>
    <row r="969" ht="20.25" hidden="1" customHeight="1" spans="1:5">
      <c r="A969" s="49">
        <v>2130899</v>
      </c>
      <c r="B969" s="50" t="s">
        <v>822</v>
      </c>
      <c r="C969" s="51">
        <f>IFERROR(VLOOKUP(A969,Sheet2!A:D,4,0),0)</f>
        <v>0</v>
      </c>
      <c r="D969" s="51"/>
      <c r="E969" s="39">
        <f t="shared" si="14"/>
        <v>0</v>
      </c>
    </row>
    <row r="970" ht="20.25" hidden="1" customHeight="1" spans="1:5">
      <c r="A970" s="47">
        <v>21309</v>
      </c>
      <c r="B970" s="48" t="s">
        <v>823</v>
      </c>
      <c r="C970" s="46">
        <f>SUM(C971:C972)</f>
        <v>0</v>
      </c>
      <c r="D970" s="46"/>
      <c r="E970" s="39">
        <f t="shared" si="14"/>
        <v>0</v>
      </c>
    </row>
    <row r="971" ht="20.25" hidden="1" customHeight="1" spans="1:5">
      <c r="A971" s="49">
        <v>2130901</v>
      </c>
      <c r="B971" s="50" t="s">
        <v>824</v>
      </c>
      <c r="C971" s="51">
        <f>IFERROR(VLOOKUP(A971,Sheet2!A:D,4,0),0)</f>
        <v>0</v>
      </c>
      <c r="D971" s="51"/>
      <c r="E971" s="39">
        <f t="shared" si="14"/>
        <v>0</v>
      </c>
    </row>
    <row r="972" ht="20.25" hidden="1" customHeight="1" spans="1:5">
      <c r="A972" s="49">
        <v>2130999</v>
      </c>
      <c r="B972" s="50" t="s">
        <v>825</v>
      </c>
      <c r="C972" s="51">
        <f>IFERROR(VLOOKUP(A972,Sheet2!A:D,4,0),0)</f>
        <v>0</v>
      </c>
      <c r="D972" s="51"/>
      <c r="E972" s="39">
        <f t="shared" si="14"/>
        <v>0</v>
      </c>
    </row>
    <row r="973" ht="20.25" hidden="1" customHeight="1" spans="1:5">
      <c r="A973" s="47">
        <v>21399</v>
      </c>
      <c r="B973" s="48" t="s">
        <v>826</v>
      </c>
      <c r="C973" s="46">
        <f>SUM(C974:C975)</f>
        <v>0</v>
      </c>
      <c r="D973" s="46"/>
      <c r="E973" s="39">
        <f t="shared" si="14"/>
        <v>0</v>
      </c>
    </row>
    <row r="974" ht="20.25" hidden="1" customHeight="1" spans="1:5">
      <c r="A974" s="49">
        <v>2139901</v>
      </c>
      <c r="B974" s="50" t="s">
        <v>827</v>
      </c>
      <c r="C974" s="51">
        <f>IFERROR(VLOOKUP(A974,Sheet2!A:D,4,0),0)</f>
        <v>0</v>
      </c>
      <c r="D974" s="51"/>
      <c r="E974" s="39">
        <f t="shared" si="14"/>
        <v>0</v>
      </c>
    </row>
    <row r="975" ht="20.25" hidden="1" customHeight="1" spans="1:5">
      <c r="A975" s="49">
        <v>2139999</v>
      </c>
      <c r="B975" s="50" t="s">
        <v>828</v>
      </c>
      <c r="C975" s="51">
        <f>IFERROR(VLOOKUP(A975,Sheet2!A:D,4,0),0)</f>
        <v>0</v>
      </c>
      <c r="D975" s="51"/>
      <c r="E975" s="39">
        <f t="shared" si="14"/>
        <v>0</v>
      </c>
    </row>
    <row r="976" ht="20.25" customHeight="1" spans="1:5">
      <c r="A976" s="47">
        <v>214</v>
      </c>
      <c r="B976" s="48" t="s">
        <v>31</v>
      </c>
      <c r="C976" s="46">
        <f>C977+C998+C1008+C1018+C1025</f>
        <v>51</v>
      </c>
      <c r="D976" s="46"/>
      <c r="E976" s="39">
        <f t="shared" si="14"/>
        <v>0</v>
      </c>
    </row>
    <row r="977" ht="20.25" customHeight="1" spans="1:5">
      <c r="A977" s="47">
        <v>21401</v>
      </c>
      <c r="B977" s="48" t="s">
        <v>829</v>
      </c>
      <c r="C977" s="46">
        <f>SUM(C978:C997)</f>
        <v>51</v>
      </c>
      <c r="D977" s="46"/>
      <c r="E977" s="39">
        <f t="shared" si="14"/>
        <v>0</v>
      </c>
    </row>
    <row r="978" ht="20.25" hidden="1" customHeight="1" spans="1:5">
      <c r="A978" s="49">
        <v>2140101</v>
      </c>
      <c r="B978" s="50" t="s">
        <v>117</v>
      </c>
      <c r="C978" s="51">
        <f>IFERROR(VLOOKUP(A978,Sheet2!A:D,4,0),0)</f>
        <v>0</v>
      </c>
      <c r="D978" s="51"/>
      <c r="E978" s="39">
        <f t="shared" si="14"/>
        <v>0</v>
      </c>
    </row>
    <row r="979" ht="20.25" hidden="1" customHeight="1" spans="1:5">
      <c r="A979" s="49">
        <v>2140102</v>
      </c>
      <c r="B979" s="50" t="s">
        <v>118</v>
      </c>
      <c r="C979" s="51">
        <f>IFERROR(VLOOKUP(A979,Sheet2!A:D,4,0),0)</f>
        <v>0</v>
      </c>
      <c r="D979" s="51"/>
      <c r="E979" s="39">
        <f t="shared" si="14"/>
        <v>0</v>
      </c>
    </row>
    <row r="980" ht="20.25" hidden="1" customHeight="1" spans="1:5">
      <c r="A980" s="49">
        <v>2140103</v>
      </c>
      <c r="B980" s="50" t="s">
        <v>119</v>
      </c>
      <c r="C980" s="51">
        <f>IFERROR(VLOOKUP(A980,Sheet2!A:D,4,0),0)</f>
        <v>0</v>
      </c>
      <c r="D980" s="51"/>
      <c r="E980" s="39">
        <f t="shared" ref="E980:E1043" si="15">D980/10000</f>
        <v>0</v>
      </c>
    </row>
    <row r="981" ht="20.25" customHeight="1" spans="1:5">
      <c r="A981" s="49">
        <v>2140104</v>
      </c>
      <c r="B981" s="50" t="s">
        <v>830</v>
      </c>
      <c r="C981" s="52">
        <v>27</v>
      </c>
      <c r="D981" s="52">
        <v>266444</v>
      </c>
      <c r="E981" s="39">
        <f t="shared" si="15"/>
        <v>26.6444</v>
      </c>
    </row>
    <row r="982" ht="20.25" customHeight="1" spans="1:5">
      <c r="A982" s="49">
        <v>2140106</v>
      </c>
      <c r="B982" s="50" t="s">
        <v>831</v>
      </c>
      <c r="C982" s="52">
        <v>24</v>
      </c>
      <c r="D982" s="52">
        <v>240000</v>
      </c>
      <c r="E982" s="39">
        <f t="shared" si="15"/>
        <v>24</v>
      </c>
    </row>
    <row r="983" ht="20.25" hidden="1" customHeight="1" spans="1:5">
      <c r="A983" s="49">
        <v>2140109</v>
      </c>
      <c r="B983" s="50" t="s">
        <v>832</v>
      </c>
      <c r="C983" s="51">
        <f>IFERROR(VLOOKUP(A983,Sheet2!A:D,4,0),0)</f>
        <v>0</v>
      </c>
      <c r="D983" s="51"/>
      <c r="E983" s="39">
        <f t="shared" si="15"/>
        <v>0</v>
      </c>
    </row>
    <row r="984" ht="20.25" hidden="1" customHeight="1" spans="1:5">
      <c r="A984" s="49">
        <v>2140110</v>
      </c>
      <c r="B984" s="50" t="s">
        <v>833</v>
      </c>
      <c r="C984" s="51">
        <f>IFERROR(VLOOKUP(A984,Sheet2!A:D,4,0),0)</f>
        <v>0</v>
      </c>
      <c r="D984" s="51"/>
      <c r="E984" s="39">
        <f t="shared" si="15"/>
        <v>0</v>
      </c>
    </row>
    <row r="985" ht="20.25" hidden="1" customHeight="1" spans="1:5">
      <c r="A985" s="49">
        <v>2140112</v>
      </c>
      <c r="B985" s="50" t="s">
        <v>834</v>
      </c>
      <c r="C985" s="51">
        <f>IFERROR(VLOOKUP(A985,Sheet2!A:D,4,0),0)</f>
        <v>0</v>
      </c>
      <c r="D985" s="51"/>
      <c r="E985" s="39">
        <f t="shared" si="15"/>
        <v>0</v>
      </c>
    </row>
    <row r="986" ht="20.25" hidden="1" customHeight="1" spans="1:5">
      <c r="A986" s="49">
        <v>2140114</v>
      </c>
      <c r="B986" s="50" t="s">
        <v>835</v>
      </c>
      <c r="C986" s="51">
        <f>IFERROR(VLOOKUP(A986,Sheet2!A:D,4,0),0)</f>
        <v>0</v>
      </c>
      <c r="D986" s="51"/>
      <c r="E986" s="39">
        <f t="shared" si="15"/>
        <v>0</v>
      </c>
    </row>
    <row r="987" ht="20.25" hidden="1" customHeight="1" spans="1:5">
      <c r="A987" s="49">
        <v>2140122</v>
      </c>
      <c r="B987" s="50" t="s">
        <v>836</v>
      </c>
      <c r="C987" s="51">
        <f>IFERROR(VLOOKUP(A987,Sheet2!A:D,4,0),0)</f>
        <v>0</v>
      </c>
      <c r="D987" s="51"/>
      <c r="E987" s="39">
        <f t="shared" si="15"/>
        <v>0</v>
      </c>
    </row>
    <row r="988" ht="20.25" hidden="1" customHeight="1" spans="1:5">
      <c r="A988" s="49">
        <v>2140123</v>
      </c>
      <c r="B988" s="50" t="s">
        <v>837</v>
      </c>
      <c r="C988" s="51">
        <f>IFERROR(VLOOKUP(A988,Sheet2!A:D,4,0),0)</f>
        <v>0</v>
      </c>
      <c r="D988" s="51"/>
      <c r="E988" s="39">
        <f t="shared" si="15"/>
        <v>0</v>
      </c>
    </row>
    <row r="989" ht="20.25" hidden="1" customHeight="1" spans="1:5">
      <c r="A989" s="49">
        <v>2140127</v>
      </c>
      <c r="B989" s="50" t="s">
        <v>838</v>
      </c>
      <c r="C989" s="51">
        <f>IFERROR(VLOOKUP(A989,Sheet2!A:D,4,0),0)</f>
        <v>0</v>
      </c>
      <c r="D989" s="51"/>
      <c r="E989" s="39">
        <f t="shared" si="15"/>
        <v>0</v>
      </c>
    </row>
    <row r="990" ht="20.25" hidden="1" customHeight="1" spans="1:5">
      <c r="A990" s="49">
        <v>2140128</v>
      </c>
      <c r="B990" s="50" t="s">
        <v>839</v>
      </c>
      <c r="C990" s="51">
        <f>IFERROR(VLOOKUP(A990,Sheet2!A:D,4,0),0)</f>
        <v>0</v>
      </c>
      <c r="D990" s="51"/>
      <c r="E990" s="39">
        <f t="shared" si="15"/>
        <v>0</v>
      </c>
    </row>
    <row r="991" ht="20.25" hidden="1" customHeight="1" spans="1:5">
      <c r="A991" s="49">
        <v>2140129</v>
      </c>
      <c r="B991" s="50" t="s">
        <v>840</v>
      </c>
      <c r="C991" s="51">
        <f>IFERROR(VLOOKUP(A991,Sheet2!A:D,4,0),0)</f>
        <v>0</v>
      </c>
      <c r="D991" s="51"/>
      <c r="E991" s="39">
        <f t="shared" si="15"/>
        <v>0</v>
      </c>
    </row>
    <row r="992" ht="20.25" hidden="1" customHeight="1" spans="1:5">
      <c r="A992" s="49">
        <v>2140130</v>
      </c>
      <c r="B992" s="50" t="s">
        <v>841</v>
      </c>
      <c r="C992" s="51">
        <f>IFERROR(VLOOKUP(A992,Sheet2!A:D,4,0),0)</f>
        <v>0</v>
      </c>
      <c r="D992" s="51"/>
      <c r="E992" s="39">
        <f t="shared" si="15"/>
        <v>0</v>
      </c>
    </row>
    <row r="993" ht="20.25" hidden="1" customHeight="1" spans="1:5">
      <c r="A993" s="49">
        <v>2140131</v>
      </c>
      <c r="B993" s="50" t="s">
        <v>842</v>
      </c>
      <c r="C993" s="51">
        <f>IFERROR(VLOOKUP(A993,Sheet2!A:D,4,0),0)</f>
        <v>0</v>
      </c>
      <c r="D993" s="51"/>
      <c r="E993" s="39">
        <f t="shared" si="15"/>
        <v>0</v>
      </c>
    </row>
    <row r="994" ht="20.25" hidden="1" customHeight="1" spans="1:5">
      <c r="A994" s="49">
        <v>2140133</v>
      </c>
      <c r="B994" s="50" t="s">
        <v>843</v>
      </c>
      <c r="C994" s="51">
        <f>IFERROR(VLOOKUP(A994,Sheet2!A:D,4,0),0)</f>
        <v>0</v>
      </c>
      <c r="D994" s="51"/>
      <c r="E994" s="39">
        <f t="shared" si="15"/>
        <v>0</v>
      </c>
    </row>
    <row r="995" ht="20.25" hidden="1" customHeight="1" spans="1:5">
      <c r="A995" s="49">
        <v>2140136</v>
      </c>
      <c r="B995" s="50" t="s">
        <v>844</v>
      </c>
      <c r="C995" s="51">
        <f>IFERROR(VLOOKUP(A995,Sheet2!A:D,4,0),0)</f>
        <v>0</v>
      </c>
      <c r="D995" s="51"/>
      <c r="E995" s="39">
        <f t="shared" si="15"/>
        <v>0</v>
      </c>
    </row>
    <row r="996" ht="20.25" hidden="1" customHeight="1" spans="1:5">
      <c r="A996" s="49">
        <v>2140138</v>
      </c>
      <c r="B996" s="50" t="s">
        <v>845</v>
      </c>
      <c r="C996" s="51">
        <f>IFERROR(VLOOKUP(A996,Sheet2!A:D,4,0),0)</f>
        <v>0</v>
      </c>
      <c r="D996" s="51"/>
      <c r="E996" s="39">
        <f t="shared" si="15"/>
        <v>0</v>
      </c>
    </row>
    <row r="997" ht="20.25" hidden="1" customHeight="1" spans="1:5">
      <c r="A997" s="49">
        <v>2140199</v>
      </c>
      <c r="B997" s="50" t="s">
        <v>846</v>
      </c>
      <c r="C997" s="51">
        <f>IFERROR(VLOOKUP(A997,Sheet2!A:D,4,0),0)</f>
        <v>0</v>
      </c>
      <c r="D997" s="51"/>
      <c r="E997" s="39">
        <f t="shared" si="15"/>
        <v>0</v>
      </c>
    </row>
    <row r="998" ht="20.25" hidden="1" customHeight="1" spans="1:5">
      <c r="A998" s="47">
        <v>21402</v>
      </c>
      <c r="B998" s="48" t="s">
        <v>847</v>
      </c>
      <c r="C998" s="46">
        <f>SUM(C999:C1007)</f>
        <v>0</v>
      </c>
      <c r="D998" s="46"/>
      <c r="E998" s="39">
        <f t="shared" si="15"/>
        <v>0</v>
      </c>
    </row>
    <row r="999" ht="20.25" hidden="1" customHeight="1" spans="1:5">
      <c r="A999" s="49">
        <v>2140201</v>
      </c>
      <c r="B999" s="50" t="s">
        <v>117</v>
      </c>
      <c r="C999" s="51">
        <f>IFERROR(VLOOKUP(A999,Sheet2!A:D,4,0),0)</f>
        <v>0</v>
      </c>
      <c r="D999" s="51"/>
      <c r="E999" s="39">
        <f t="shared" si="15"/>
        <v>0</v>
      </c>
    </row>
    <row r="1000" ht="20.25" hidden="1" customHeight="1" spans="1:5">
      <c r="A1000" s="49">
        <v>2140202</v>
      </c>
      <c r="B1000" s="50" t="s">
        <v>118</v>
      </c>
      <c r="C1000" s="51">
        <f>IFERROR(VLOOKUP(A1000,Sheet2!A:D,4,0),0)</f>
        <v>0</v>
      </c>
      <c r="D1000" s="51"/>
      <c r="E1000" s="39">
        <f t="shared" si="15"/>
        <v>0</v>
      </c>
    </row>
    <row r="1001" ht="20.25" hidden="1" customHeight="1" spans="1:5">
      <c r="A1001" s="49">
        <v>2140203</v>
      </c>
      <c r="B1001" s="50" t="s">
        <v>119</v>
      </c>
      <c r="C1001" s="51">
        <f>IFERROR(VLOOKUP(A1001,Sheet2!A:D,4,0),0)</f>
        <v>0</v>
      </c>
      <c r="D1001" s="51"/>
      <c r="E1001" s="39">
        <f t="shared" si="15"/>
        <v>0</v>
      </c>
    </row>
    <row r="1002" ht="20.25" hidden="1" customHeight="1" spans="1:5">
      <c r="A1002" s="49">
        <v>2140204</v>
      </c>
      <c r="B1002" s="50" t="s">
        <v>848</v>
      </c>
      <c r="C1002" s="51">
        <f>IFERROR(VLOOKUP(A1002,Sheet2!A:D,4,0),0)</f>
        <v>0</v>
      </c>
      <c r="D1002" s="51"/>
      <c r="E1002" s="39">
        <f t="shared" si="15"/>
        <v>0</v>
      </c>
    </row>
    <row r="1003" ht="20.25" hidden="1" customHeight="1" spans="1:5">
      <c r="A1003" s="49">
        <v>2140205</v>
      </c>
      <c r="B1003" s="50" t="s">
        <v>849</v>
      </c>
      <c r="C1003" s="51">
        <f>IFERROR(VLOOKUP(A1003,Sheet2!A:D,4,0),0)</f>
        <v>0</v>
      </c>
      <c r="D1003" s="51"/>
      <c r="E1003" s="39">
        <f t="shared" si="15"/>
        <v>0</v>
      </c>
    </row>
    <row r="1004" ht="20.25" hidden="1" customHeight="1" spans="1:5">
      <c r="A1004" s="49">
        <v>2140206</v>
      </c>
      <c r="B1004" s="50" t="s">
        <v>850</v>
      </c>
      <c r="C1004" s="51">
        <f>IFERROR(VLOOKUP(A1004,Sheet2!A:D,4,0),0)</f>
        <v>0</v>
      </c>
      <c r="D1004" s="51"/>
      <c r="E1004" s="39">
        <f t="shared" si="15"/>
        <v>0</v>
      </c>
    </row>
    <row r="1005" ht="20.25" hidden="1" customHeight="1" spans="1:5">
      <c r="A1005" s="49">
        <v>2140207</v>
      </c>
      <c r="B1005" s="50" t="s">
        <v>851</v>
      </c>
      <c r="C1005" s="51">
        <f>IFERROR(VLOOKUP(A1005,Sheet2!A:D,4,0),0)</f>
        <v>0</v>
      </c>
      <c r="D1005" s="51"/>
      <c r="E1005" s="39">
        <f t="shared" si="15"/>
        <v>0</v>
      </c>
    </row>
    <row r="1006" ht="20.25" hidden="1" customHeight="1" spans="1:5">
      <c r="A1006" s="49">
        <v>2140208</v>
      </c>
      <c r="B1006" s="50" t="s">
        <v>852</v>
      </c>
      <c r="C1006" s="51">
        <f>IFERROR(VLOOKUP(A1006,Sheet2!A:D,4,0),0)</f>
        <v>0</v>
      </c>
      <c r="D1006" s="51"/>
      <c r="E1006" s="39">
        <f t="shared" si="15"/>
        <v>0</v>
      </c>
    </row>
    <row r="1007" ht="20.25" hidden="1" customHeight="1" spans="1:5">
      <c r="A1007" s="49">
        <v>2140299</v>
      </c>
      <c r="B1007" s="50" t="s">
        <v>853</v>
      </c>
      <c r="C1007" s="51">
        <f>IFERROR(VLOOKUP(A1007,Sheet2!A:D,4,0),0)</f>
        <v>0</v>
      </c>
      <c r="D1007" s="51"/>
      <c r="E1007" s="39">
        <f t="shared" si="15"/>
        <v>0</v>
      </c>
    </row>
    <row r="1008" ht="20.25" hidden="1" customHeight="1" spans="1:5">
      <c r="A1008" s="47">
        <v>21403</v>
      </c>
      <c r="B1008" s="48" t="s">
        <v>854</v>
      </c>
      <c r="C1008" s="46">
        <f>SUM(C1009:C1017)</f>
        <v>0</v>
      </c>
      <c r="D1008" s="46"/>
      <c r="E1008" s="39">
        <f t="shared" si="15"/>
        <v>0</v>
      </c>
    </row>
    <row r="1009" ht="20.25" hidden="1" customHeight="1" spans="1:5">
      <c r="A1009" s="49">
        <v>2140301</v>
      </c>
      <c r="B1009" s="50" t="s">
        <v>117</v>
      </c>
      <c r="C1009" s="51">
        <f>IFERROR(VLOOKUP(A1009,Sheet2!A:D,4,0),0)</f>
        <v>0</v>
      </c>
      <c r="D1009" s="51"/>
      <c r="E1009" s="39">
        <f t="shared" si="15"/>
        <v>0</v>
      </c>
    </row>
    <row r="1010" ht="20.25" hidden="1" customHeight="1" spans="1:5">
      <c r="A1010" s="49">
        <v>2140302</v>
      </c>
      <c r="B1010" s="50" t="s">
        <v>118</v>
      </c>
      <c r="C1010" s="51">
        <f>IFERROR(VLOOKUP(A1010,Sheet2!A:D,4,0),0)</f>
        <v>0</v>
      </c>
      <c r="D1010" s="51"/>
      <c r="E1010" s="39">
        <f t="shared" si="15"/>
        <v>0</v>
      </c>
    </row>
    <row r="1011" ht="20.25" hidden="1" customHeight="1" spans="1:5">
      <c r="A1011" s="49">
        <v>2140303</v>
      </c>
      <c r="B1011" s="50" t="s">
        <v>119</v>
      </c>
      <c r="C1011" s="51">
        <f>IFERROR(VLOOKUP(A1011,Sheet2!A:D,4,0),0)</f>
        <v>0</v>
      </c>
      <c r="D1011" s="51"/>
      <c r="E1011" s="39">
        <f t="shared" si="15"/>
        <v>0</v>
      </c>
    </row>
    <row r="1012" ht="20.25" hidden="1" customHeight="1" spans="1:5">
      <c r="A1012" s="49">
        <v>2140304</v>
      </c>
      <c r="B1012" s="50" t="s">
        <v>855</v>
      </c>
      <c r="C1012" s="51">
        <f>IFERROR(VLOOKUP(A1012,Sheet2!A:D,4,0),0)</f>
        <v>0</v>
      </c>
      <c r="D1012" s="51"/>
      <c r="E1012" s="39">
        <f t="shared" si="15"/>
        <v>0</v>
      </c>
    </row>
    <row r="1013" ht="20.25" hidden="1" customHeight="1" spans="1:5">
      <c r="A1013" s="49">
        <v>2140305</v>
      </c>
      <c r="B1013" s="50" t="s">
        <v>856</v>
      </c>
      <c r="C1013" s="51">
        <f>IFERROR(VLOOKUP(A1013,Sheet2!A:D,4,0),0)</f>
        <v>0</v>
      </c>
      <c r="D1013" s="51"/>
      <c r="E1013" s="39">
        <f t="shared" si="15"/>
        <v>0</v>
      </c>
    </row>
    <row r="1014" ht="20.25" hidden="1" customHeight="1" spans="1:5">
      <c r="A1014" s="49">
        <v>2140306</v>
      </c>
      <c r="B1014" s="50" t="s">
        <v>857</v>
      </c>
      <c r="C1014" s="51">
        <f>IFERROR(VLOOKUP(A1014,Sheet2!A:D,4,0),0)</f>
        <v>0</v>
      </c>
      <c r="D1014" s="51"/>
      <c r="E1014" s="39">
        <f t="shared" si="15"/>
        <v>0</v>
      </c>
    </row>
    <row r="1015" ht="20.25" hidden="1" customHeight="1" spans="1:5">
      <c r="A1015" s="49">
        <v>2140307</v>
      </c>
      <c r="B1015" s="50" t="s">
        <v>858</v>
      </c>
      <c r="C1015" s="51">
        <f>IFERROR(VLOOKUP(A1015,Sheet2!A:D,4,0),0)</f>
        <v>0</v>
      </c>
      <c r="D1015" s="51"/>
      <c r="E1015" s="39">
        <f t="shared" si="15"/>
        <v>0</v>
      </c>
    </row>
    <row r="1016" ht="20.25" hidden="1" customHeight="1" spans="1:5">
      <c r="A1016" s="49">
        <v>2140308</v>
      </c>
      <c r="B1016" s="50" t="s">
        <v>859</v>
      </c>
      <c r="C1016" s="51">
        <f>IFERROR(VLOOKUP(A1016,Sheet2!A:D,4,0),0)</f>
        <v>0</v>
      </c>
      <c r="D1016" s="51"/>
      <c r="E1016" s="39">
        <f t="shared" si="15"/>
        <v>0</v>
      </c>
    </row>
    <row r="1017" ht="20.25" hidden="1" customHeight="1" spans="1:5">
      <c r="A1017" s="49">
        <v>2140399</v>
      </c>
      <c r="B1017" s="50" t="s">
        <v>860</v>
      </c>
      <c r="C1017" s="51">
        <f>IFERROR(VLOOKUP(A1017,Sheet2!A:D,4,0),0)</f>
        <v>0</v>
      </c>
      <c r="D1017" s="51"/>
      <c r="E1017" s="39">
        <f t="shared" si="15"/>
        <v>0</v>
      </c>
    </row>
    <row r="1018" ht="20.25" hidden="1" customHeight="1" spans="1:5">
      <c r="A1018" s="47">
        <v>21405</v>
      </c>
      <c r="B1018" s="48" t="s">
        <v>861</v>
      </c>
      <c r="C1018" s="46">
        <f>SUM(C1019:C1024)</f>
        <v>0</v>
      </c>
      <c r="D1018" s="46"/>
      <c r="E1018" s="39">
        <f t="shared" si="15"/>
        <v>0</v>
      </c>
    </row>
    <row r="1019" ht="20.25" hidden="1" customHeight="1" spans="1:5">
      <c r="A1019" s="49">
        <v>2140501</v>
      </c>
      <c r="B1019" s="50" t="s">
        <v>117</v>
      </c>
      <c r="C1019" s="51">
        <f>IFERROR(VLOOKUP(A1019,Sheet2!A:D,4,0),0)</f>
        <v>0</v>
      </c>
      <c r="D1019" s="51"/>
      <c r="E1019" s="39">
        <f t="shared" si="15"/>
        <v>0</v>
      </c>
    </row>
    <row r="1020" ht="20.25" hidden="1" customHeight="1" spans="1:5">
      <c r="A1020" s="49">
        <v>2140502</v>
      </c>
      <c r="B1020" s="50" t="s">
        <v>118</v>
      </c>
      <c r="C1020" s="51">
        <f>IFERROR(VLOOKUP(A1020,Sheet2!A:D,4,0),0)</f>
        <v>0</v>
      </c>
      <c r="D1020" s="51"/>
      <c r="E1020" s="39">
        <f t="shared" si="15"/>
        <v>0</v>
      </c>
    </row>
    <row r="1021" ht="20.25" hidden="1" customHeight="1" spans="1:5">
      <c r="A1021" s="49">
        <v>2140503</v>
      </c>
      <c r="B1021" s="50" t="s">
        <v>119</v>
      </c>
      <c r="C1021" s="51">
        <f>IFERROR(VLOOKUP(A1021,Sheet2!A:D,4,0),0)</f>
        <v>0</v>
      </c>
      <c r="D1021" s="51"/>
      <c r="E1021" s="39">
        <f t="shared" si="15"/>
        <v>0</v>
      </c>
    </row>
    <row r="1022" ht="20.25" hidden="1" customHeight="1" spans="1:5">
      <c r="A1022" s="49">
        <v>2140504</v>
      </c>
      <c r="B1022" s="50" t="s">
        <v>852</v>
      </c>
      <c r="C1022" s="51">
        <f>IFERROR(VLOOKUP(A1022,Sheet2!A:D,4,0),0)</f>
        <v>0</v>
      </c>
      <c r="D1022" s="51"/>
      <c r="E1022" s="39">
        <f t="shared" si="15"/>
        <v>0</v>
      </c>
    </row>
    <row r="1023" ht="20.25" hidden="1" customHeight="1" spans="1:5">
      <c r="A1023" s="49">
        <v>2140505</v>
      </c>
      <c r="B1023" s="50" t="s">
        <v>862</v>
      </c>
      <c r="C1023" s="51">
        <f>IFERROR(VLOOKUP(A1023,Sheet2!A:D,4,0),0)</f>
        <v>0</v>
      </c>
      <c r="D1023" s="51"/>
      <c r="E1023" s="39">
        <f t="shared" si="15"/>
        <v>0</v>
      </c>
    </row>
    <row r="1024" ht="20.25" hidden="1" customHeight="1" spans="1:5">
      <c r="A1024" s="49">
        <v>2140599</v>
      </c>
      <c r="B1024" s="50" t="s">
        <v>863</v>
      </c>
      <c r="C1024" s="51">
        <f>IFERROR(VLOOKUP(A1024,Sheet2!A:D,4,0),0)</f>
        <v>0</v>
      </c>
      <c r="D1024" s="51"/>
      <c r="E1024" s="39">
        <f t="shared" si="15"/>
        <v>0</v>
      </c>
    </row>
    <row r="1025" ht="20.25" hidden="1" customHeight="1" spans="1:5">
      <c r="A1025" s="47">
        <v>21499</v>
      </c>
      <c r="B1025" s="48" t="s">
        <v>864</v>
      </c>
      <c r="C1025" s="46">
        <f>SUM(C1026:C1027)</f>
        <v>0</v>
      </c>
      <c r="D1025" s="46"/>
      <c r="E1025" s="39">
        <f t="shared" si="15"/>
        <v>0</v>
      </c>
    </row>
    <row r="1026" ht="20.25" hidden="1" customHeight="1" spans="1:5">
      <c r="A1026" s="49">
        <v>2149901</v>
      </c>
      <c r="B1026" s="50" t="s">
        <v>865</v>
      </c>
      <c r="C1026" s="51">
        <f>IFERROR(VLOOKUP(A1026,Sheet2!A:D,4,0),0)</f>
        <v>0</v>
      </c>
      <c r="D1026" s="51"/>
      <c r="E1026" s="39">
        <f t="shared" si="15"/>
        <v>0</v>
      </c>
    </row>
    <row r="1027" ht="20.25" hidden="1" customHeight="1" spans="1:5">
      <c r="A1027" s="49">
        <v>2149999</v>
      </c>
      <c r="B1027" s="50" t="s">
        <v>866</v>
      </c>
      <c r="C1027" s="51">
        <f>IFERROR(VLOOKUP(A1027,Sheet2!A:D,4,0),0)</f>
        <v>0</v>
      </c>
      <c r="D1027" s="51"/>
      <c r="E1027" s="39">
        <f t="shared" si="15"/>
        <v>0</v>
      </c>
    </row>
    <row r="1028" ht="20.25" hidden="1" customHeight="1" spans="1:5">
      <c r="A1028" s="47">
        <v>215</v>
      </c>
      <c r="B1028" s="48" t="s">
        <v>867</v>
      </c>
      <c r="C1028" s="46">
        <f>C1029+C1039+C1055+C1060+C1071+C1078+C1085</f>
        <v>0</v>
      </c>
      <c r="D1028" s="46"/>
      <c r="E1028" s="39">
        <f t="shared" si="15"/>
        <v>0</v>
      </c>
    </row>
    <row r="1029" ht="20.25" hidden="1" customHeight="1" spans="1:5">
      <c r="A1029" s="47">
        <v>21501</v>
      </c>
      <c r="B1029" s="48" t="s">
        <v>868</v>
      </c>
      <c r="C1029" s="46">
        <f>SUM(C1030:C1038)</f>
        <v>0</v>
      </c>
      <c r="D1029" s="46"/>
      <c r="E1029" s="39">
        <f t="shared" si="15"/>
        <v>0</v>
      </c>
    </row>
    <row r="1030" ht="20.25" hidden="1" customHeight="1" spans="1:5">
      <c r="A1030" s="49">
        <v>2150101</v>
      </c>
      <c r="B1030" s="50" t="s">
        <v>117</v>
      </c>
      <c r="C1030" s="51">
        <f>IFERROR(VLOOKUP(A1030,Sheet2!A:D,4,0),0)</f>
        <v>0</v>
      </c>
      <c r="D1030" s="51"/>
      <c r="E1030" s="39">
        <f t="shared" si="15"/>
        <v>0</v>
      </c>
    </row>
    <row r="1031" ht="22.5" hidden="1" customHeight="1" spans="1:5">
      <c r="A1031" s="49">
        <v>2150102</v>
      </c>
      <c r="B1031" s="50" t="s">
        <v>118</v>
      </c>
      <c r="C1031" s="51">
        <f>IFERROR(VLOOKUP(A1031,Sheet2!A:D,4,0),0)</f>
        <v>0</v>
      </c>
      <c r="D1031" s="51"/>
      <c r="E1031" s="39">
        <f t="shared" si="15"/>
        <v>0</v>
      </c>
    </row>
    <row r="1032" ht="20.25" hidden="1" customHeight="1" spans="1:5">
      <c r="A1032" s="49">
        <v>2150103</v>
      </c>
      <c r="B1032" s="50" t="s">
        <v>119</v>
      </c>
      <c r="C1032" s="51">
        <f>IFERROR(VLOOKUP(A1032,Sheet2!A:D,4,0),0)</f>
        <v>0</v>
      </c>
      <c r="D1032" s="51"/>
      <c r="E1032" s="39">
        <f t="shared" si="15"/>
        <v>0</v>
      </c>
    </row>
    <row r="1033" ht="20.25" hidden="1" customHeight="1" spans="1:5">
      <c r="A1033" s="49">
        <v>2150104</v>
      </c>
      <c r="B1033" s="50" t="s">
        <v>869</v>
      </c>
      <c r="C1033" s="51">
        <f>IFERROR(VLOOKUP(A1033,Sheet2!A:D,4,0),0)</f>
        <v>0</v>
      </c>
      <c r="D1033" s="51"/>
      <c r="E1033" s="39">
        <f t="shared" si="15"/>
        <v>0</v>
      </c>
    </row>
    <row r="1034" ht="20.25" hidden="1" customHeight="1" spans="1:5">
      <c r="A1034" s="49">
        <v>2150105</v>
      </c>
      <c r="B1034" s="50" t="s">
        <v>870</v>
      </c>
      <c r="C1034" s="51">
        <f>IFERROR(VLOOKUP(A1034,Sheet2!A:D,4,0),0)</f>
        <v>0</v>
      </c>
      <c r="D1034" s="51"/>
      <c r="E1034" s="39">
        <f t="shared" si="15"/>
        <v>0</v>
      </c>
    </row>
    <row r="1035" ht="20.25" hidden="1" customHeight="1" spans="1:5">
      <c r="A1035" s="49">
        <v>2150106</v>
      </c>
      <c r="B1035" s="50" t="s">
        <v>871</v>
      </c>
      <c r="C1035" s="51">
        <f>IFERROR(VLOOKUP(A1035,Sheet2!A:D,4,0),0)</f>
        <v>0</v>
      </c>
      <c r="D1035" s="51"/>
      <c r="E1035" s="39">
        <f t="shared" si="15"/>
        <v>0</v>
      </c>
    </row>
    <row r="1036" ht="20.25" hidden="1" customHeight="1" spans="1:5">
      <c r="A1036" s="49">
        <v>2150107</v>
      </c>
      <c r="B1036" s="50" t="s">
        <v>872</v>
      </c>
      <c r="C1036" s="51">
        <f>IFERROR(VLOOKUP(A1036,Sheet2!A:D,4,0),0)</f>
        <v>0</v>
      </c>
      <c r="D1036" s="51"/>
      <c r="E1036" s="39">
        <f t="shared" si="15"/>
        <v>0</v>
      </c>
    </row>
    <row r="1037" ht="20.25" hidden="1" customHeight="1" spans="1:5">
      <c r="A1037" s="49">
        <v>2150108</v>
      </c>
      <c r="B1037" s="50" t="s">
        <v>873</v>
      </c>
      <c r="C1037" s="51">
        <f>IFERROR(VLOOKUP(A1037,Sheet2!A:D,4,0),0)</f>
        <v>0</v>
      </c>
      <c r="D1037" s="51"/>
      <c r="E1037" s="39">
        <f t="shared" si="15"/>
        <v>0</v>
      </c>
    </row>
    <row r="1038" ht="20.25" hidden="1" customHeight="1" spans="1:5">
      <c r="A1038" s="49">
        <v>2150199</v>
      </c>
      <c r="B1038" s="50" t="s">
        <v>874</v>
      </c>
      <c r="C1038" s="51">
        <f>IFERROR(VLOOKUP(A1038,Sheet2!A:D,4,0),0)</f>
        <v>0</v>
      </c>
      <c r="D1038" s="51"/>
      <c r="E1038" s="39">
        <f t="shared" si="15"/>
        <v>0</v>
      </c>
    </row>
    <row r="1039" ht="20.25" hidden="1" customHeight="1" spans="1:5">
      <c r="A1039" s="47">
        <v>21502</v>
      </c>
      <c r="B1039" s="48" t="s">
        <v>875</v>
      </c>
      <c r="C1039" s="46">
        <f>SUM(C1040:C1054)</f>
        <v>0</v>
      </c>
      <c r="D1039" s="46"/>
      <c r="E1039" s="39">
        <f t="shared" si="15"/>
        <v>0</v>
      </c>
    </row>
    <row r="1040" ht="20.25" hidden="1" customHeight="1" spans="1:5">
      <c r="A1040" s="49">
        <v>2150201</v>
      </c>
      <c r="B1040" s="50" t="s">
        <v>117</v>
      </c>
      <c r="C1040" s="51">
        <f>IFERROR(VLOOKUP(A1040,Sheet2!A:D,4,0),0)</f>
        <v>0</v>
      </c>
      <c r="D1040" s="51"/>
      <c r="E1040" s="39">
        <f t="shared" si="15"/>
        <v>0</v>
      </c>
    </row>
    <row r="1041" ht="20.25" hidden="1" customHeight="1" spans="1:5">
      <c r="A1041" s="49">
        <v>2150202</v>
      </c>
      <c r="B1041" s="50" t="s">
        <v>118</v>
      </c>
      <c r="C1041" s="51">
        <f>IFERROR(VLOOKUP(A1041,Sheet2!A:D,4,0),0)</f>
        <v>0</v>
      </c>
      <c r="D1041" s="51"/>
      <c r="E1041" s="39">
        <f t="shared" si="15"/>
        <v>0</v>
      </c>
    </row>
    <row r="1042" ht="20.25" hidden="1" customHeight="1" spans="1:5">
      <c r="A1042" s="49">
        <v>2150203</v>
      </c>
      <c r="B1042" s="50" t="s">
        <v>119</v>
      </c>
      <c r="C1042" s="51">
        <f>IFERROR(VLOOKUP(A1042,Sheet2!A:D,4,0),0)</f>
        <v>0</v>
      </c>
      <c r="D1042" s="51"/>
      <c r="E1042" s="39">
        <f t="shared" si="15"/>
        <v>0</v>
      </c>
    </row>
    <row r="1043" ht="20.25" hidden="1" customHeight="1" spans="1:5">
      <c r="A1043" s="49">
        <v>2150204</v>
      </c>
      <c r="B1043" s="50" t="s">
        <v>876</v>
      </c>
      <c r="C1043" s="51">
        <f>IFERROR(VLOOKUP(A1043,Sheet2!A:D,4,0),0)</f>
        <v>0</v>
      </c>
      <c r="D1043" s="51"/>
      <c r="E1043" s="39">
        <f t="shared" si="15"/>
        <v>0</v>
      </c>
    </row>
    <row r="1044" ht="20.25" hidden="1" customHeight="1" spans="1:5">
      <c r="A1044" s="49">
        <v>2150205</v>
      </c>
      <c r="B1044" s="50" t="s">
        <v>877</v>
      </c>
      <c r="C1044" s="51">
        <f>IFERROR(VLOOKUP(A1044,Sheet2!A:D,4,0),0)</f>
        <v>0</v>
      </c>
      <c r="D1044" s="51"/>
      <c r="E1044" s="39">
        <f t="shared" ref="E1044:E1107" si="16">D1044/10000</f>
        <v>0</v>
      </c>
    </row>
    <row r="1045" ht="20.25" hidden="1" customHeight="1" spans="1:5">
      <c r="A1045" s="49">
        <v>2150206</v>
      </c>
      <c r="B1045" s="50" t="s">
        <v>878</v>
      </c>
      <c r="C1045" s="51">
        <f>IFERROR(VLOOKUP(A1045,Sheet2!A:D,4,0),0)</f>
        <v>0</v>
      </c>
      <c r="D1045" s="51"/>
      <c r="E1045" s="39">
        <f t="shared" si="16"/>
        <v>0</v>
      </c>
    </row>
    <row r="1046" ht="20.25" hidden="1" customHeight="1" spans="1:5">
      <c r="A1046" s="49">
        <v>2150207</v>
      </c>
      <c r="B1046" s="50" t="s">
        <v>879</v>
      </c>
      <c r="C1046" s="51">
        <f>IFERROR(VLOOKUP(A1046,Sheet2!A:D,4,0),0)</f>
        <v>0</v>
      </c>
      <c r="D1046" s="51"/>
      <c r="E1046" s="39">
        <f t="shared" si="16"/>
        <v>0</v>
      </c>
    </row>
    <row r="1047" ht="20.25" hidden="1" customHeight="1" spans="1:5">
      <c r="A1047" s="49">
        <v>2150208</v>
      </c>
      <c r="B1047" s="50" t="s">
        <v>880</v>
      </c>
      <c r="C1047" s="51">
        <f>IFERROR(VLOOKUP(A1047,Sheet2!A:D,4,0),0)</f>
        <v>0</v>
      </c>
      <c r="D1047" s="51"/>
      <c r="E1047" s="39">
        <f t="shared" si="16"/>
        <v>0</v>
      </c>
    </row>
    <row r="1048" ht="20.25" hidden="1" customHeight="1" spans="1:5">
      <c r="A1048" s="49">
        <v>2150209</v>
      </c>
      <c r="B1048" s="50" t="s">
        <v>881</v>
      </c>
      <c r="C1048" s="51">
        <f>IFERROR(VLOOKUP(A1048,Sheet2!A:D,4,0),0)</f>
        <v>0</v>
      </c>
      <c r="D1048" s="51"/>
      <c r="E1048" s="39">
        <f t="shared" si="16"/>
        <v>0</v>
      </c>
    </row>
    <row r="1049" ht="20.25" hidden="1" customHeight="1" spans="1:5">
      <c r="A1049" s="49">
        <v>2150210</v>
      </c>
      <c r="B1049" s="50" t="s">
        <v>882</v>
      </c>
      <c r="C1049" s="51">
        <f>IFERROR(VLOOKUP(A1049,Sheet2!A:D,4,0),0)</f>
        <v>0</v>
      </c>
      <c r="D1049" s="51"/>
      <c r="E1049" s="39">
        <f t="shared" si="16"/>
        <v>0</v>
      </c>
    </row>
    <row r="1050" ht="20.25" hidden="1" customHeight="1" spans="1:5">
      <c r="A1050" s="49">
        <v>2150212</v>
      </c>
      <c r="B1050" s="50" t="s">
        <v>883</v>
      </c>
      <c r="C1050" s="51">
        <f>IFERROR(VLOOKUP(A1050,Sheet2!A:D,4,0),0)</f>
        <v>0</v>
      </c>
      <c r="D1050" s="51"/>
      <c r="E1050" s="39">
        <f t="shared" si="16"/>
        <v>0</v>
      </c>
    </row>
    <row r="1051" ht="20.25" hidden="1" customHeight="1" spans="1:5">
      <c r="A1051" s="49">
        <v>2150213</v>
      </c>
      <c r="B1051" s="50" t="s">
        <v>884</v>
      </c>
      <c r="C1051" s="51">
        <f>IFERROR(VLOOKUP(A1051,Sheet2!A:D,4,0),0)</f>
        <v>0</v>
      </c>
      <c r="D1051" s="51"/>
      <c r="E1051" s="39">
        <f t="shared" si="16"/>
        <v>0</v>
      </c>
    </row>
    <row r="1052" ht="20.25" hidden="1" customHeight="1" spans="1:5">
      <c r="A1052" s="49">
        <v>2150214</v>
      </c>
      <c r="B1052" s="50" t="s">
        <v>885</v>
      </c>
      <c r="C1052" s="51">
        <f>IFERROR(VLOOKUP(A1052,Sheet2!A:D,4,0),0)</f>
        <v>0</v>
      </c>
      <c r="D1052" s="51"/>
      <c r="E1052" s="39">
        <f t="shared" si="16"/>
        <v>0</v>
      </c>
    </row>
    <row r="1053" ht="20.25" hidden="1" customHeight="1" spans="1:5">
      <c r="A1053" s="49">
        <v>2150215</v>
      </c>
      <c r="B1053" s="50" t="s">
        <v>886</v>
      </c>
      <c r="C1053" s="51">
        <f>IFERROR(VLOOKUP(A1053,Sheet2!A:D,4,0),0)</f>
        <v>0</v>
      </c>
      <c r="D1053" s="51"/>
      <c r="E1053" s="39">
        <f t="shared" si="16"/>
        <v>0</v>
      </c>
    </row>
    <row r="1054" ht="20.25" hidden="1" customHeight="1" spans="1:5">
      <c r="A1054" s="49">
        <v>2150299</v>
      </c>
      <c r="B1054" s="50" t="s">
        <v>887</v>
      </c>
      <c r="C1054" s="51">
        <f>IFERROR(VLOOKUP(A1054,Sheet2!A:D,4,0),0)</f>
        <v>0</v>
      </c>
      <c r="D1054" s="51"/>
      <c r="E1054" s="39">
        <f t="shared" si="16"/>
        <v>0</v>
      </c>
    </row>
    <row r="1055" ht="20.25" hidden="1" customHeight="1" spans="1:5">
      <c r="A1055" s="47">
        <v>21503</v>
      </c>
      <c r="B1055" s="48" t="s">
        <v>888</v>
      </c>
      <c r="C1055" s="46">
        <f>SUM(C1056:C1059)</f>
        <v>0</v>
      </c>
      <c r="D1055" s="46"/>
      <c r="E1055" s="39">
        <f t="shared" si="16"/>
        <v>0</v>
      </c>
    </row>
    <row r="1056" ht="20.25" hidden="1" customHeight="1" spans="1:5">
      <c r="A1056" s="49">
        <v>2150301</v>
      </c>
      <c r="B1056" s="50" t="s">
        <v>117</v>
      </c>
      <c r="C1056" s="51">
        <f>IFERROR(VLOOKUP(A1056,Sheet2!A:D,4,0),0)</f>
        <v>0</v>
      </c>
      <c r="D1056" s="51"/>
      <c r="E1056" s="39">
        <f t="shared" si="16"/>
        <v>0</v>
      </c>
    </row>
    <row r="1057" ht="20.25" hidden="1" customHeight="1" spans="1:5">
      <c r="A1057" s="49">
        <v>2150302</v>
      </c>
      <c r="B1057" s="50" t="s">
        <v>118</v>
      </c>
      <c r="C1057" s="51">
        <f>IFERROR(VLOOKUP(A1057,Sheet2!A:D,4,0),0)</f>
        <v>0</v>
      </c>
      <c r="D1057" s="51"/>
      <c r="E1057" s="39">
        <f t="shared" si="16"/>
        <v>0</v>
      </c>
    </row>
    <row r="1058" ht="20.25" hidden="1" customHeight="1" spans="1:5">
      <c r="A1058" s="49">
        <v>2150303</v>
      </c>
      <c r="B1058" s="50" t="s">
        <v>119</v>
      </c>
      <c r="C1058" s="51">
        <f>IFERROR(VLOOKUP(A1058,Sheet2!A:D,4,0),0)</f>
        <v>0</v>
      </c>
      <c r="D1058" s="51"/>
      <c r="E1058" s="39">
        <f t="shared" si="16"/>
        <v>0</v>
      </c>
    </row>
    <row r="1059" ht="20.25" hidden="1" customHeight="1" spans="1:5">
      <c r="A1059" s="49">
        <v>2150399</v>
      </c>
      <c r="B1059" s="50" t="s">
        <v>889</v>
      </c>
      <c r="C1059" s="51">
        <f>IFERROR(VLOOKUP(A1059,Sheet2!A:D,4,0),0)</f>
        <v>0</v>
      </c>
      <c r="D1059" s="51"/>
      <c r="E1059" s="39">
        <f t="shared" si="16"/>
        <v>0</v>
      </c>
    </row>
    <row r="1060" ht="20.25" hidden="1" customHeight="1" spans="1:5">
      <c r="A1060" s="47">
        <v>21505</v>
      </c>
      <c r="B1060" s="48" t="s">
        <v>890</v>
      </c>
      <c r="C1060" s="46">
        <f>SUM(C1061:C1070)</f>
        <v>0</v>
      </c>
      <c r="D1060" s="46"/>
      <c r="E1060" s="39">
        <f t="shared" si="16"/>
        <v>0</v>
      </c>
    </row>
    <row r="1061" ht="20.25" hidden="1" customHeight="1" spans="1:5">
      <c r="A1061" s="49">
        <v>2150501</v>
      </c>
      <c r="B1061" s="50" t="s">
        <v>117</v>
      </c>
      <c r="C1061" s="51">
        <f>IFERROR(VLOOKUP(A1061,Sheet2!A:D,4,0),0)</f>
        <v>0</v>
      </c>
      <c r="D1061" s="51"/>
      <c r="E1061" s="39">
        <f t="shared" si="16"/>
        <v>0</v>
      </c>
    </row>
    <row r="1062" ht="20.25" hidden="1" customHeight="1" spans="1:5">
      <c r="A1062" s="49">
        <v>2150502</v>
      </c>
      <c r="B1062" s="50" t="s">
        <v>118</v>
      </c>
      <c r="C1062" s="51">
        <f>IFERROR(VLOOKUP(A1062,Sheet2!A:D,4,0),0)</f>
        <v>0</v>
      </c>
      <c r="D1062" s="51"/>
      <c r="E1062" s="39">
        <f t="shared" si="16"/>
        <v>0</v>
      </c>
    </row>
    <row r="1063" ht="20.25" hidden="1" customHeight="1" spans="1:5">
      <c r="A1063" s="49">
        <v>2150503</v>
      </c>
      <c r="B1063" s="50" t="s">
        <v>119</v>
      </c>
      <c r="C1063" s="51">
        <f>IFERROR(VLOOKUP(A1063,Sheet2!A:D,4,0),0)</f>
        <v>0</v>
      </c>
      <c r="D1063" s="51"/>
      <c r="E1063" s="39">
        <f t="shared" si="16"/>
        <v>0</v>
      </c>
    </row>
    <row r="1064" ht="20.25" hidden="1" customHeight="1" spans="1:5">
      <c r="A1064" s="49">
        <v>2150505</v>
      </c>
      <c r="B1064" s="50" t="s">
        <v>891</v>
      </c>
      <c r="C1064" s="51">
        <f>IFERROR(VLOOKUP(A1064,Sheet2!A:D,4,0),0)</f>
        <v>0</v>
      </c>
      <c r="D1064" s="51"/>
      <c r="E1064" s="39">
        <f t="shared" si="16"/>
        <v>0</v>
      </c>
    </row>
    <row r="1065" ht="20.25" hidden="1" customHeight="1" spans="1:5">
      <c r="A1065" s="49">
        <v>2150507</v>
      </c>
      <c r="B1065" s="50" t="s">
        <v>892</v>
      </c>
      <c r="C1065" s="51">
        <f>IFERROR(VLOOKUP(A1065,Sheet2!A:D,4,0),0)</f>
        <v>0</v>
      </c>
      <c r="D1065" s="51"/>
      <c r="E1065" s="39">
        <f t="shared" si="16"/>
        <v>0</v>
      </c>
    </row>
    <row r="1066" ht="20.25" hidden="1" customHeight="1" spans="1:5">
      <c r="A1066" s="49">
        <v>2150508</v>
      </c>
      <c r="B1066" s="50" t="s">
        <v>893</v>
      </c>
      <c r="C1066" s="51">
        <f>IFERROR(VLOOKUP(A1066,Sheet2!A:D,4,0),0)</f>
        <v>0</v>
      </c>
      <c r="D1066" s="51"/>
      <c r="E1066" s="39">
        <f t="shared" si="16"/>
        <v>0</v>
      </c>
    </row>
    <row r="1067" ht="20.25" hidden="1" customHeight="1" spans="1:5">
      <c r="A1067" s="49">
        <v>2150516</v>
      </c>
      <c r="B1067" s="50" t="s">
        <v>894</v>
      </c>
      <c r="C1067" s="51">
        <f>IFERROR(VLOOKUP(A1067,Sheet2!A:D,4,0),0)</f>
        <v>0</v>
      </c>
      <c r="D1067" s="51"/>
      <c r="E1067" s="39">
        <f t="shared" si="16"/>
        <v>0</v>
      </c>
    </row>
    <row r="1068" ht="20.25" hidden="1" customHeight="1" spans="1:5">
      <c r="A1068" s="49">
        <v>2150517</v>
      </c>
      <c r="B1068" s="50" t="s">
        <v>895</v>
      </c>
      <c r="C1068" s="51">
        <f>IFERROR(VLOOKUP(A1068,Sheet2!A:D,4,0),0)</f>
        <v>0</v>
      </c>
      <c r="D1068" s="51"/>
      <c r="E1068" s="39">
        <f t="shared" si="16"/>
        <v>0</v>
      </c>
    </row>
    <row r="1069" ht="20.25" hidden="1" customHeight="1" spans="1:5">
      <c r="A1069" s="49">
        <v>2150550</v>
      </c>
      <c r="B1069" s="50" t="s">
        <v>126</v>
      </c>
      <c r="C1069" s="51">
        <f>IFERROR(VLOOKUP(A1069,Sheet2!A:D,4,0),0)</f>
        <v>0</v>
      </c>
      <c r="D1069" s="51"/>
      <c r="E1069" s="39">
        <f t="shared" si="16"/>
        <v>0</v>
      </c>
    </row>
    <row r="1070" ht="20.25" hidden="1" customHeight="1" spans="1:5">
      <c r="A1070" s="49">
        <v>2150599</v>
      </c>
      <c r="B1070" s="50" t="s">
        <v>896</v>
      </c>
      <c r="C1070" s="51">
        <f>IFERROR(VLOOKUP(A1070,Sheet2!A:D,4,0),0)</f>
        <v>0</v>
      </c>
      <c r="D1070" s="51"/>
      <c r="E1070" s="39">
        <f t="shared" si="16"/>
        <v>0</v>
      </c>
    </row>
    <row r="1071" ht="20.25" hidden="1" customHeight="1" spans="1:5">
      <c r="A1071" s="47">
        <v>21507</v>
      </c>
      <c r="B1071" s="48" t="s">
        <v>897</v>
      </c>
      <c r="C1071" s="46">
        <f>SUM(C1072:C1077)</f>
        <v>0</v>
      </c>
      <c r="D1071" s="46"/>
      <c r="E1071" s="39">
        <f t="shared" si="16"/>
        <v>0</v>
      </c>
    </row>
    <row r="1072" ht="20.25" hidden="1" customHeight="1" spans="1:5">
      <c r="A1072" s="49">
        <v>2150701</v>
      </c>
      <c r="B1072" s="50" t="s">
        <v>117</v>
      </c>
      <c r="C1072" s="51">
        <f>IFERROR(VLOOKUP(A1072,Sheet2!A:D,4,0),0)</f>
        <v>0</v>
      </c>
      <c r="D1072" s="51"/>
      <c r="E1072" s="39">
        <f t="shared" si="16"/>
        <v>0</v>
      </c>
    </row>
    <row r="1073" ht="20.25" hidden="1" customHeight="1" spans="1:5">
      <c r="A1073" s="49">
        <v>2150702</v>
      </c>
      <c r="B1073" s="50" t="s">
        <v>118</v>
      </c>
      <c r="C1073" s="51">
        <f>IFERROR(VLOOKUP(A1073,Sheet2!A:D,4,0),0)</f>
        <v>0</v>
      </c>
      <c r="D1073" s="51"/>
      <c r="E1073" s="39">
        <f t="shared" si="16"/>
        <v>0</v>
      </c>
    </row>
    <row r="1074" ht="20.25" hidden="1" customHeight="1" spans="1:5">
      <c r="A1074" s="49">
        <v>2150703</v>
      </c>
      <c r="B1074" s="50" t="s">
        <v>119</v>
      </c>
      <c r="C1074" s="51">
        <f>IFERROR(VLOOKUP(A1074,Sheet2!A:D,4,0),0)</f>
        <v>0</v>
      </c>
      <c r="D1074" s="51"/>
      <c r="E1074" s="39">
        <f t="shared" si="16"/>
        <v>0</v>
      </c>
    </row>
    <row r="1075" ht="20.25" hidden="1" customHeight="1" spans="1:5">
      <c r="A1075" s="49">
        <v>2150704</v>
      </c>
      <c r="B1075" s="50" t="s">
        <v>898</v>
      </c>
      <c r="C1075" s="51">
        <f>IFERROR(VLOOKUP(A1075,Sheet2!A:D,4,0),0)</f>
        <v>0</v>
      </c>
      <c r="D1075" s="51"/>
      <c r="E1075" s="39">
        <f t="shared" si="16"/>
        <v>0</v>
      </c>
    </row>
    <row r="1076" ht="20.25" hidden="1" customHeight="1" spans="1:5">
      <c r="A1076" s="49">
        <v>2150705</v>
      </c>
      <c r="B1076" s="50" t="s">
        <v>899</v>
      </c>
      <c r="C1076" s="51">
        <f>IFERROR(VLOOKUP(A1076,Sheet2!A:D,4,0),0)</f>
        <v>0</v>
      </c>
      <c r="D1076" s="51"/>
      <c r="E1076" s="39">
        <f t="shared" si="16"/>
        <v>0</v>
      </c>
    </row>
    <row r="1077" ht="20.25" hidden="1" customHeight="1" spans="1:5">
      <c r="A1077" s="49">
        <v>2150799</v>
      </c>
      <c r="B1077" s="50" t="s">
        <v>900</v>
      </c>
      <c r="C1077" s="51">
        <f>IFERROR(VLOOKUP(A1077,Sheet2!A:D,4,0),0)</f>
        <v>0</v>
      </c>
      <c r="D1077" s="51"/>
      <c r="E1077" s="39">
        <f t="shared" si="16"/>
        <v>0</v>
      </c>
    </row>
    <row r="1078" ht="20.25" hidden="1" customHeight="1" spans="1:5">
      <c r="A1078" s="47">
        <v>21508</v>
      </c>
      <c r="B1078" s="48" t="s">
        <v>901</v>
      </c>
      <c r="C1078" s="46">
        <f>SUM(C1079:C1084)</f>
        <v>0</v>
      </c>
      <c r="D1078" s="46"/>
      <c r="E1078" s="39">
        <f t="shared" si="16"/>
        <v>0</v>
      </c>
    </row>
    <row r="1079" ht="20.25" hidden="1" customHeight="1" spans="1:5">
      <c r="A1079" s="49">
        <v>2150801</v>
      </c>
      <c r="B1079" s="50" t="s">
        <v>117</v>
      </c>
      <c r="C1079" s="51">
        <f>IFERROR(VLOOKUP(A1079,Sheet2!A:D,4,0),0)</f>
        <v>0</v>
      </c>
      <c r="D1079" s="51"/>
      <c r="E1079" s="39">
        <f t="shared" si="16"/>
        <v>0</v>
      </c>
    </row>
    <row r="1080" ht="20.25" hidden="1" customHeight="1" spans="1:5">
      <c r="A1080" s="49">
        <v>2150802</v>
      </c>
      <c r="B1080" s="50" t="s">
        <v>118</v>
      </c>
      <c r="C1080" s="51">
        <f>IFERROR(VLOOKUP(A1080,Sheet2!A:D,4,0),0)</f>
        <v>0</v>
      </c>
      <c r="D1080" s="51"/>
      <c r="E1080" s="39">
        <f t="shared" si="16"/>
        <v>0</v>
      </c>
    </row>
    <row r="1081" ht="20.25" hidden="1" customHeight="1" spans="1:5">
      <c r="A1081" s="49">
        <v>2150803</v>
      </c>
      <c r="B1081" s="50" t="s">
        <v>119</v>
      </c>
      <c r="C1081" s="51">
        <f>IFERROR(VLOOKUP(A1081,Sheet2!A:D,4,0),0)</f>
        <v>0</v>
      </c>
      <c r="D1081" s="51"/>
      <c r="E1081" s="39">
        <f t="shared" si="16"/>
        <v>0</v>
      </c>
    </row>
    <row r="1082" ht="20.25" hidden="1" customHeight="1" spans="1:5">
      <c r="A1082" s="49">
        <v>2150804</v>
      </c>
      <c r="B1082" s="50" t="s">
        <v>902</v>
      </c>
      <c r="C1082" s="51">
        <f>IFERROR(VLOOKUP(A1082,Sheet2!A:D,4,0),0)</f>
        <v>0</v>
      </c>
      <c r="D1082" s="51"/>
      <c r="E1082" s="39">
        <f t="shared" si="16"/>
        <v>0</v>
      </c>
    </row>
    <row r="1083" ht="20.25" hidden="1" customHeight="1" spans="1:5">
      <c r="A1083" s="49">
        <v>2150805</v>
      </c>
      <c r="B1083" s="50" t="s">
        <v>903</v>
      </c>
      <c r="C1083" s="51">
        <f>IFERROR(VLOOKUP(A1083,Sheet2!A:D,4,0),0)</f>
        <v>0</v>
      </c>
      <c r="D1083" s="51"/>
      <c r="E1083" s="39">
        <f t="shared" si="16"/>
        <v>0</v>
      </c>
    </row>
    <row r="1084" ht="20.25" hidden="1" customHeight="1" spans="1:5">
      <c r="A1084" s="49">
        <v>2150899</v>
      </c>
      <c r="B1084" s="50" t="s">
        <v>904</v>
      </c>
      <c r="C1084" s="51">
        <f>IFERROR(VLOOKUP(A1084,Sheet2!A:D,4,0),0)</f>
        <v>0</v>
      </c>
      <c r="D1084" s="51"/>
      <c r="E1084" s="39">
        <f t="shared" si="16"/>
        <v>0</v>
      </c>
    </row>
    <row r="1085" ht="20.25" hidden="1" customHeight="1" spans="1:5">
      <c r="A1085" s="47">
        <v>21599</v>
      </c>
      <c r="B1085" s="48" t="s">
        <v>905</v>
      </c>
      <c r="C1085" s="46">
        <f>SUM(C1086:C1090)</f>
        <v>0</v>
      </c>
      <c r="D1085" s="46"/>
      <c r="E1085" s="39">
        <f t="shared" si="16"/>
        <v>0</v>
      </c>
    </row>
    <row r="1086" ht="20.25" hidden="1" customHeight="1" spans="1:5">
      <c r="A1086" s="49">
        <v>2159901</v>
      </c>
      <c r="B1086" s="50" t="s">
        <v>906</v>
      </c>
      <c r="C1086" s="51">
        <f>IFERROR(VLOOKUP(A1086,Sheet2!A:D,4,0),0)</f>
        <v>0</v>
      </c>
      <c r="D1086" s="51"/>
      <c r="E1086" s="39">
        <f t="shared" si="16"/>
        <v>0</v>
      </c>
    </row>
    <row r="1087" ht="20.25" hidden="1" customHeight="1" spans="1:5">
      <c r="A1087" s="49">
        <v>2159904</v>
      </c>
      <c r="B1087" s="50" t="s">
        <v>907</v>
      </c>
      <c r="C1087" s="51">
        <f>IFERROR(VLOOKUP(A1087,Sheet2!A:D,4,0),0)</f>
        <v>0</v>
      </c>
      <c r="D1087" s="51"/>
      <c r="E1087" s="39">
        <f t="shared" si="16"/>
        <v>0</v>
      </c>
    </row>
    <row r="1088" ht="20.25" hidden="1" customHeight="1" spans="1:5">
      <c r="A1088" s="49">
        <v>2159905</v>
      </c>
      <c r="B1088" s="50" t="s">
        <v>908</v>
      </c>
      <c r="C1088" s="51">
        <f>IFERROR(VLOOKUP(A1088,Sheet2!A:D,4,0),0)</f>
        <v>0</v>
      </c>
      <c r="D1088" s="51"/>
      <c r="E1088" s="39">
        <f t="shared" si="16"/>
        <v>0</v>
      </c>
    </row>
    <row r="1089" ht="20.25" hidden="1" customHeight="1" spans="1:5">
      <c r="A1089" s="49">
        <v>2159906</v>
      </c>
      <c r="B1089" s="50" t="s">
        <v>909</v>
      </c>
      <c r="C1089" s="51">
        <f>IFERROR(VLOOKUP(A1089,Sheet2!A:D,4,0),0)</f>
        <v>0</v>
      </c>
      <c r="D1089" s="51"/>
      <c r="E1089" s="39">
        <f t="shared" si="16"/>
        <v>0</v>
      </c>
    </row>
    <row r="1090" ht="20.25" hidden="1" customHeight="1" spans="1:5">
      <c r="A1090" s="49">
        <v>2159999</v>
      </c>
      <c r="B1090" s="50" t="s">
        <v>910</v>
      </c>
      <c r="C1090" s="51">
        <f>IFERROR(VLOOKUP(A1090,Sheet2!A:D,4,0),0)</f>
        <v>0</v>
      </c>
      <c r="D1090" s="51"/>
      <c r="E1090" s="39">
        <f t="shared" si="16"/>
        <v>0</v>
      </c>
    </row>
    <row r="1091" ht="20.25" hidden="1" customHeight="1" spans="1:5">
      <c r="A1091" s="47">
        <v>216</v>
      </c>
      <c r="B1091" s="48" t="s">
        <v>33</v>
      </c>
      <c r="C1091" s="46">
        <f>C1092+C1102+C1108</f>
        <v>0</v>
      </c>
      <c r="D1091" s="46"/>
      <c r="E1091" s="39">
        <f t="shared" si="16"/>
        <v>0</v>
      </c>
    </row>
    <row r="1092" ht="20.25" hidden="1" customHeight="1" spans="1:5">
      <c r="A1092" s="47">
        <v>21602</v>
      </c>
      <c r="B1092" s="48" t="s">
        <v>911</v>
      </c>
      <c r="C1092" s="46">
        <f>SUM(C1093:C1101)</f>
        <v>0</v>
      </c>
      <c r="D1092" s="46"/>
      <c r="E1092" s="39">
        <f t="shared" si="16"/>
        <v>0</v>
      </c>
    </row>
    <row r="1093" ht="20.25" hidden="1" customHeight="1" spans="1:5">
      <c r="A1093" s="49">
        <v>2160201</v>
      </c>
      <c r="B1093" s="50" t="s">
        <v>117</v>
      </c>
      <c r="C1093" s="51">
        <f>IFERROR(VLOOKUP(A1093,Sheet2!A:D,4,0),0)</f>
        <v>0</v>
      </c>
      <c r="D1093" s="51"/>
      <c r="E1093" s="39">
        <f t="shared" si="16"/>
        <v>0</v>
      </c>
    </row>
    <row r="1094" ht="20.25" hidden="1" customHeight="1" spans="1:5">
      <c r="A1094" s="49">
        <v>2160202</v>
      </c>
      <c r="B1094" s="50" t="s">
        <v>118</v>
      </c>
      <c r="C1094" s="51">
        <f>IFERROR(VLOOKUP(A1094,Sheet2!A:D,4,0),0)</f>
        <v>0</v>
      </c>
      <c r="D1094" s="51"/>
      <c r="E1094" s="39">
        <f t="shared" si="16"/>
        <v>0</v>
      </c>
    </row>
    <row r="1095" ht="20.25" hidden="1" customHeight="1" spans="1:5">
      <c r="A1095" s="49">
        <v>2160203</v>
      </c>
      <c r="B1095" s="50" t="s">
        <v>119</v>
      </c>
      <c r="C1095" s="51">
        <f>IFERROR(VLOOKUP(A1095,Sheet2!A:D,4,0),0)</f>
        <v>0</v>
      </c>
      <c r="D1095" s="51"/>
      <c r="E1095" s="39">
        <f t="shared" si="16"/>
        <v>0</v>
      </c>
    </row>
    <row r="1096" ht="20.25" hidden="1" customHeight="1" spans="1:5">
      <c r="A1096" s="49">
        <v>2160216</v>
      </c>
      <c r="B1096" s="50" t="s">
        <v>912</v>
      </c>
      <c r="C1096" s="51">
        <f>IFERROR(VLOOKUP(A1096,Sheet2!A:D,4,0),0)</f>
        <v>0</v>
      </c>
      <c r="D1096" s="51"/>
      <c r="E1096" s="39">
        <f t="shared" si="16"/>
        <v>0</v>
      </c>
    </row>
    <row r="1097" ht="20.25" hidden="1" customHeight="1" spans="1:5">
      <c r="A1097" s="49">
        <v>2160217</v>
      </c>
      <c r="B1097" s="50" t="s">
        <v>913</v>
      </c>
      <c r="C1097" s="51">
        <f>IFERROR(VLOOKUP(A1097,Sheet2!A:D,4,0),0)</f>
        <v>0</v>
      </c>
      <c r="D1097" s="51"/>
      <c r="E1097" s="39">
        <f t="shared" si="16"/>
        <v>0</v>
      </c>
    </row>
    <row r="1098" ht="20.25" hidden="1" customHeight="1" spans="1:5">
      <c r="A1098" s="49">
        <v>2160218</v>
      </c>
      <c r="B1098" s="50" t="s">
        <v>914</v>
      </c>
      <c r="C1098" s="51">
        <f>IFERROR(VLOOKUP(A1098,Sheet2!A:D,4,0),0)</f>
        <v>0</v>
      </c>
      <c r="D1098" s="51"/>
      <c r="E1098" s="39">
        <f t="shared" si="16"/>
        <v>0</v>
      </c>
    </row>
    <row r="1099" ht="20.25" hidden="1" customHeight="1" spans="1:5">
      <c r="A1099" s="49">
        <v>2160219</v>
      </c>
      <c r="B1099" s="50" t="s">
        <v>915</v>
      </c>
      <c r="C1099" s="51">
        <f>IFERROR(VLOOKUP(A1099,Sheet2!A:D,4,0),0)</f>
        <v>0</v>
      </c>
      <c r="D1099" s="51"/>
      <c r="E1099" s="39">
        <f t="shared" si="16"/>
        <v>0</v>
      </c>
    </row>
    <row r="1100" ht="20.25" hidden="1" customHeight="1" spans="1:5">
      <c r="A1100" s="49">
        <v>2160250</v>
      </c>
      <c r="B1100" s="50" t="s">
        <v>126</v>
      </c>
      <c r="C1100" s="51">
        <f>IFERROR(VLOOKUP(A1100,Sheet2!A:D,4,0),0)</f>
        <v>0</v>
      </c>
      <c r="D1100" s="51"/>
      <c r="E1100" s="39">
        <f t="shared" si="16"/>
        <v>0</v>
      </c>
    </row>
    <row r="1101" ht="20.25" hidden="1" customHeight="1" spans="1:5">
      <c r="A1101" s="49">
        <v>2160299</v>
      </c>
      <c r="B1101" s="50" t="s">
        <v>916</v>
      </c>
      <c r="C1101" s="51">
        <f>IFERROR(VLOOKUP(A1101,Sheet2!A:D,4,0),0)</f>
        <v>0</v>
      </c>
      <c r="D1101" s="51"/>
      <c r="E1101" s="39">
        <f t="shared" si="16"/>
        <v>0</v>
      </c>
    </row>
    <row r="1102" ht="20.25" hidden="1" customHeight="1" spans="1:5">
      <c r="A1102" s="47">
        <v>21606</v>
      </c>
      <c r="B1102" s="48" t="s">
        <v>917</v>
      </c>
      <c r="C1102" s="46">
        <f>SUM(C1103:C1107)</f>
        <v>0</v>
      </c>
      <c r="D1102" s="46"/>
      <c r="E1102" s="39">
        <f t="shared" si="16"/>
        <v>0</v>
      </c>
    </row>
    <row r="1103" ht="20.25" hidden="1" customHeight="1" spans="1:5">
      <c r="A1103" s="49">
        <v>2160601</v>
      </c>
      <c r="B1103" s="50" t="s">
        <v>117</v>
      </c>
      <c r="C1103" s="51">
        <f>IFERROR(VLOOKUP(A1103,Sheet2!A:D,4,0),0)</f>
        <v>0</v>
      </c>
      <c r="D1103" s="51"/>
      <c r="E1103" s="39">
        <f t="shared" si="16"/>
        <v>0</v>
      </c>
    </row>
    <row r="1104" ht="20.25" hidden="1" customHeight="1" spans="1:5">
      <c r="A1104" s="49">
        <v>2160602</v>
      </c>
      <c r="B1104" s="50" t="s">
        <v>118</v>
      </c>
      <c r="C1104" s="51">
        <f>IFERROR(VLOOKUP(A1104,Sheet2!A:D,4,0),0)</f>
        <v>0</v>
      </c>
      <c r="D1104" s="51"/>
      <c r="E1104" s="39">
        <f t="shared" si="16"/>
        <v>0</v>
      </c>
    </row>
    <row r="1105" ht="20.25" hidden="1" customHeight="1" spans="1:5">
      <c r="A1105" s="49">
        <v>2160603</v>
      </c>
      <c r="B1105" s="50" t="s">
        <v>119</v>
      </c>
      <c r="C1105" s="51">
        <f>IFERROR(VLOOKUP(A1105,Sheet2!A:D,4,0),0)</f>
        <v>0</v>
      </c>
      <c r="D1105" s="51"/>
      <c r="E1105" s="39">
        <f t="shared" si="16"/>
        <v>0</v>
      </c>
    </row>
    <row r="1106" ht="20.25" hidden="1" customHeight="1" spans="1:5">
      <c r="A1106" s="49">
        <v>2160607</v>
      </c>
      <c r="B1106" s="50" t="s">
        <v>918</v>
      </c>
      <c r="C1106" s="51">
        <f>IFERROR(VLOOKUP(A1106,Sheet2!A:D,4,0),0)</f>
        <v>0</v>
      </c>
      <c r="D1106" s="51"/>
      <c r="E1106" s="39">
        <f t="shared" si="16"/>
        <v>0</v>
      </c>
    </row>
    <row r="1107" ht="20.25" hidden="1" customHeight="1" spans="1:5">
      <c r="A1107" s="49">
        <v>2160699</v>
      </c>
      <c r="B1107" s="50" t="s">
        <v>919</v>
      </c>
      <c r="C1107" s="51">
        <f>IFERROR(VLOOKUP(A1107,Sheet2!A:D,4,0),0)</f>
        <v>0</v>
      </c>
      <c r="D1107" s="51"/>
      <c r="E1107" s="39">
        <f t="shared" si="16"/>
        <v>0</v>
      </c>
    </row>
    <row r="1108" ht="20.25" hidden="1" customHeight="1" spans="1:5">
      <c r="A1108" s="47">
        <v>21699</v>
      </c>
      <c r="B1108" s="48" t="s">
        <v>920</v>
      </c>
      <c r="C1108" s="46">
        <f>SUM(C1109:C1110)</f>
        <v>0</v>
      </c>
      <c r="D1108" s="46"/>
      <c r="E1108" s="39">
        <f t="shared" ref="E1108:E1171" si="17">D1108/10000</f>
        <v>0</v>
      </c>
    </row>
    <row r="1109" ht="20.25" hidden="1" customHeight="1" spans="1:5">
      <c r="A1109" s="49">
        <v>2169901</v>
      </c>
      <c r="B1109" s="50" t="s">
        <v>921</v>
      </c>
      <c r="C1109" s="51">
        <f>IFERROR(VLOOKUP(A1109,Sheet2!A:D,4,0),0)</f>
        <v>0</v>
      </c>
      <c r="D1109" s="51"/>
      <c r="E1109" s="39">
        <f t="shared" si="17"/>
        <v>0</v>
      </c>
    </row>
    <row r="1110" ht="20.25" hidden="1" customHeight="1" spans="1:5">
      <c r="A1110" s="49">
        <v>2169999</v>
      </c>
      <c r="B1110" s="50" t="s">
        <v>922</v>
      </c>
      <c r="C1110" s="51">
        <f>IFERROR(VLOOKUP(A1110,Sheet2!A:D,4,0),0)</f>
        <v>0</v>
      </c>
      <c r="D1110" s="51"/>
      <c r="E1110" s="39">
        <f t="shared" si="17"/>
        <v>0</v>
      </c>
    </row>
    <row r="1111" ht="20.25" hidden="1" customHeight="1" spans="1:5">
      <c r="A1111" s="47">
        <v>217</v>
      </c>
      <c r="B1111" s="48" t="s">
        <v>34</v>
      </c>
      <c r="C1111" s="46">
        <f>C1112+C1119+C1129+C1135+C1138</f>
        <v>0</v>
      </c>
      <c r="D1111" s="46"/>
      <c r="E1111" s="39">
        <f t="shared" si="17"/>
        <v>0</v>
      </c>
    </row>
    <row r="1112" ht="20.25" hidden="1" customHeight="1" spans="1:5">
      <c r="A1112" s="47">
        <v>21701</v>
      </c>
      <c r="B1112" s="48" t="s">
        <v>923</v>
      </c>
      <c r="C1112" s="46">
        <f>SUM(C1113:C1118)</f>
        <v>0</v>
      </c>
      <c r="D1112" s="46"/>
      <c r="E1112" s="39">
        <f t="shared" si="17"/>
        <v>0</v>
      </c>
    </row>
    <row r="1113" ht="20.25" hidden="1" customHeight="1" spans="1:5">
      <c r="A1113" s="49">
        <v>2170101</v>
      </c>
      <c r="B1113" s="50" t="s">
        <v>117</v>
      </c>
      <c r="C1113" s="51">
        <f>IFERROR(VLOOKUP(A1113,Sheet2!A:D,4,0),0)</f>
        <v>0</v>
      </c>
      <c r="D1113" s="51"/>
      <c r="E1113" s="39">
        <f t="shared" si="17"/>
        <v>0</v>
      </c>
    </row>
    <row r="1114" ht="20.25" hidden="1" customHeight="1" spans="1:5">
      <c r="A1114" s="49">
        <v>2170102</v>
      </c>
      <c r="B1114" s="50" t="s">
        <v>118</v>
      </c>
      <c r="C1114" s="51">
        <f>IFERROR(VLOOKUP(A1114,Sheet2!A:D,4,0),0)</f>
        <v>0</v>
      </c>
      <c r="D1114" s="51"/>
      <c r="E1114" s="39">
        <f t="shared" si="17"/>
        <v>0</v>
      </c>
    </row>
    <row r="1115" ht="20.25" hidden="1" customHeight="1" spans="1:5">
      <c r="A1115" s="49">
        <v>2170103</v>
      </c>
      <c r="B1115" s="50" t="s">
        <v>119</v>
      </c>
      <c r="C1115" s="51">
        <f>IFERROR(VLOOKUP(A1115,Sheet2!A:D,4,0),0)</f>
        <v>0</v>
      </c>
      <c r="D1115" s="51"/>
      <c r="E1115" s="39">
        <f t="shared" si="17"/>
        <v>0</v>
      </c>
    </row>
    <row r="1116" ht="20.25" hidden="1" customHeight="1" spans="1:5">
      <c r="A1116" s="49">
        <v>2170104</v>
      </c>
      <c r="B1116" s="50" t="s">
        <v>924</v>
      </c>
      <c r="C1116" s="51">
        <f>IFERROR(VLOOKUP(A1116,Sheet2!A:D,4,0),0)</f>
        <v>0</v>
      </c>
      <c r="D1116" s="51"/>
      <c r="E1116" s="39">
        <f t="shared" si="17"/>
        <v>0</v>
      </c>
    </row>
    <row r="1117" ht="20.25" hidden="1" customHeight="1" spans="1:5">
      <c r="A1117" s="49">
        <v>2170150</v>
      </c>
      <c r="B1117" s="50" t="s">
        <v>126</v>
      </c>
      <c r="C1117" s="51">
        <f>IFERROR(VLOOKUP(A1117,Sheet2!A:D,4,0),0)</f>
        <v>0</v>
      </c>
      <c r="D1117" s="51"/>
      <c r="E1117" s="39">
        <f t="shared" si="17"/>
        <v>0</v>
      </c>
    </row>
    <row r="1118" ht="20.25" hidden="1" customHeight="1" spans="1:5">
      <c r="A1118" s="49">
        <v>2170199</v>
      </c>
      <c r="B1118" s="50" t="s">
        <v>925</v>
      </c>
      <c r="C1118" s="51">
        <f>IFERROR(VLOOKUP(A1118,Sheet2!A:D,4,0),0)</f>
        <v>0</v>
      </c>
      <c r="D1118" s="51"/>
      <c r="E1118" s="39">
        <f t="shared" si="17"/>
        <v>0</v>
      </c>
    </row>
    <row r="1119" ht="20.25" hidden="1" customHeight="1" spans="1:5">
      <c r="A1119" s="47">
        <v>21702</v>
      </c>
      <c r="B1119" s="48" t="s">
        <v>926</v>
      </c>
      <c r="C1119" s="46">
        <f>SUM(C1120:C1128)</f>
        <v>0</v>
      </c>
      <c r="D1119" s="46"/>
      <c r="E1119" s="39">
        <f t="shared" si="17"/>
        <v>0</v>
      </c>
    </row>
    <row r="1120" ht="20.25" hidden="1" customHeight="1" spans="1:5">
      <c r="A1120" s="49">
        <v>2170201</v>
      </c>
      <c r="B1120" s="50" t="s">
        <v>927</v>
      </c>
      <c r="C1120" s="51">
        <f>IFERROR(VLOOKUP(A1120,Sheet2!A:D,4,0),0)</f>
        <v>0</v>
      </c>
      <c r="D1120" s="51"/>
      <c r="E1120" s="39">
        <f t="shared" si="17"/>
        <v>0</v>
      </c>
    </row>
    <row r="1121" ht="20.25" hidden="1" customHeight="1" spans="1:5">
      <c r="A1121" s="49">
        <v>2170202</v>
      </c>
      <c r="B1121" s="50" t="s">
        <v>928</v>
      </c>
      <c r="C1121" s="51">
        <f>IFERROR(VLOOKUP(A1121,Sheet2!A:D,4,0),0)</f>
        <v>0</v>
      </c>
      <c r="D1121" s="51"/>
      <c r="E1121" s="39">
        <f t="shared" si="17"/>
        <v>0</v>
      </c>
    </row>
    <row r="1122" ht="20.25" hidden="1" customHeight="1" spans="1:5">
      <c r="A1122" s="49">
        <v>2170203</v>
      </c>
      <c r="B1122" s="50" t="s">
        <v>929</v>
      </c>
      <c r="C1122" s="51">
        <f>IFERROR(VLOOKUP(A1122,Sheet2!A:D,4,0),0)</f>
        <v>0</v>
      </c>
      <c r="D1122" s="51"/>
      <c r="E1122" s="39">
        <f t="shared" si="17"/>
        <v>0</v>
      </c>
    </row>
    <row r="1123" ht="20.25" hidden="1" customHeight="1" spans="1:5">
      <c r="A1123" s="49">
        <v>2170204</v>
      </c>
      <c r="B1123" s="50" t="s">
        <v>930</v>
      </c>
      <c r="C1123" s="51">
        <f>IFERROR(VLOOKUP(A1123,Sheet2!A:D,4,0),0)</f>
        <v>0</v>
      </c>
      <c r="D1123" s="51"/>
      <c r="E1123" s="39">
        <f t="shared" si="17"/>
        <v>0</v>
      </c>
    </row>
    <row r="1124" ht="20.25" hidden="1" customHeight="1" spans="1:5">
      <c r="A1124" s="49">
        <v>2170205</v>
      </c>
      <c r="B1124" s="50" t="s">
        <v>931</v>
      </c>
      <c r="C1124" s="51">
        <f>IFERROR(VLOOKUP(A1124,Sheet2!A:D,4,0),0)</f>
        <v>0</v>
      </c>
      <c r="D1124" s="51"/>
      <c r="E1124" s="39">
        <f t="shared" si="17"/>
        <v>0</v>
      </c>
    </row>
    <row r="1125" ht="20.25" hidden="1" customHeight="1" spans="1:5">
      <c r="A1125" s="49">
        <v>2170206</v>
      </c>
      <c r="B1125" s="50" t="s">
        <v>932</v>
      </c>
      <c r="C1125" s="51">
        <f>IFERROR(VLOOKUP(A1125,Sheet2!A:D,4,0),0)</f>
        <v>0</v>
      </c>
      <c r="D1125" s="51"/>
      <c r="E1125" s="39">
        <f t="shared" si="17"/>
        <v>0</v>
      </c>
    </row>
    <row r="1126" ht="20.25" hidden="1" customHeight="1" spans="1:5">
      <c r="A1126" s="49">
        <v>2170207</v>
      </c>
      <c r="B1126" s="50" t="s">
        <v>933</v>
      </c>
      <c r="C1126" s="51">
        <f>IFERROR(VLOOKUP(A1126,Sheet2!A:D,4,0),0)</f>
        <v>0</v>
      </c>
      <c r="D1126" s="51"/>
      <c r="E1126" s="39">
        <f t="shared" si="17"/>
        <v>0</v>
      </c>
    </row>
    <row r="1127" ht="20.25" hidden="1" customHeight="1" spans="1:5">
      <c r="A1127" s="49">
        <v>2170208</v>
      </c>
      <c r="B1127" s="50" t="s">
        <v>934</v>
      </c>
      <c r="C1127" s="51">
        <f>IFERROR(VLOOKUP(A1127,Sheet2!A:D,4,0),0)</f>
        <v>0</v>
      </c>
      <c r="D1127" s="51"/>
      <c r="E1127" s="39">
        <f t="shared" si="17"/>
        <v>0</v>
      </c>
    </row>
    <row r="1128" ht="20.25" hidden="1" customHeight="1" spans="1:5">
      <c r="A1128" s="49">
        <v>2170299</v>
      </c>
      <c r="B1128" s="50" t="s">
        <v>935</v>
      </c>
      <c r="C1128" s="51">
        <f>IFERROR(VLOOKUP(A1128,Sheet2!A:D,4,0),0)</f>
        <v>0</v>
      </c>
      <c r="D1128" s="51"/>
      <c r="E1128" s="39">
        <f t="shared" si="17"/>
        <v>0</v>
      </c>
    </row>
    <row r="1129" ht="20.25" hidden="1" customHeight="1" spans="1:5">
      <c r="A1129" s="47">
        <v>21703</v>
      </c>
      <c r="B1129" s="48" t="s">
        <v>936</v>
      </c>
      <c r="C1129" s="46">
        <f>SUM(C1130:C1134)</f>
        <v>0</v>
      </c>
      <c r="D1129" s="46"/>
      <c r="E1129" s="39">
        <f t="shared" si="17"/>
        <v>0</v>
      </c>
    </row>
    <row r="1130" ht="20.25" hidden="1" customHeight="1" spans="1:5">
      <c r="A1130" s="49">
        <v>2170301</v>
      </c>
      <c r="B1130" s="50" t="s">
        <v>937</v>
      </c>
      <c r="C1130" s="51">
        <f>IFERROR(VLOOKUP(A1130,Sheet2!A:D,4,0),0)</f>
        <v>0</v>
      </c>
      <c r="D1130" s="51"/>
      <c r="E1130" s="39">
        <f t="shared" si="17"/>
        <v>0</v>
      </c>
    </row>
    <row r="1131" ht="20.25" hidden="1" customHeight="1" spans="1:5">
      <c r="A1131" s="49">
        <v>2170302</v>
      </c>
      <c r="B1131" s="50" t="s">
        <v>938</v>
      </c>
      <c r="C1131" s="51">
        <f>IFERROR(VLOOKUP(A1131,Sheet2!A:D,4,0),0)</f>
        <v>0</v>
      </c>
      <c r="D1131" s="51"/>
      <c r="E1131" s="39">
        <f t="shared" si="17"/>
        <v>0</v>
      </c>
    </row>
    <row r="1132" ht="20.25" hidden="1" customHeight="1" spans="1:5">
      <c r="A1132" s="49">
        <v>2170303</v>
      </c>
      <c r="B1132" s="50" t="s">
        <v>939</v>
      </c>
      <c r="C1132" s="51">
        <f>IFERROR(VLOOKUP(A1132,Sheet2!A:D,4,0),0)</f>
        <v>0</v>
      </c>
      <c r="D1132" s="51"/>
      <c r="E1132" s="39">
        <f t="shared" si="17"/>
        <v>0</v>
      </c>
    </row>
    <row r="1133" ht="20.25" hidden="1" customHeight="1" spans="1:5">
      <c r="A1133" s="49">
        <v>2170304</v>
      </c>
      <c r="B1133" s="50" t="s">
        <v>940</v>
      </c>
      <c r="C1133" s="51">
        <f>IFERROR(VLOOKUP(A1133,Sheet2!A:D,4,0),0)</f>
        <v>0</v>
      </c>
      <c r="D1133" s="51"/>
      <c r="E1133" s="39">
        <f t="shared" si="17"/>
        <v>0</v>
      </c>
    </row>
    <row r="1134" ht="20.25" hidden="1" customHeight="1" spans="1:5">
      <c r="A1134" s="49">
        <v>2170399</v>
      </c>
      <c r="B1134" s="50" t="s">
        <v>941</v>
      </c>
      <c r="C1134" s="51">
        <f>IFERROR(VLOOKUP(A1134,Sheet2!A:D,4,0),0)</f>
        <v>0</v>
      </c>
      <c r="D1134" s="51"/>
      <c r="E1134" s="39">
        <f t="shared" si="17"/>
        <v>0</v>
      </c>
    </row>
    <row r="1135" ht="20.25" hidden="1" customHeight="1" spans="1:5">
      <c r="A1135" s="47">
        <v>21704</v>
      </c>
      <c r="B1135" s="48" t="s">
        <v>942</v>
      </c>
      <c r="C1135" s="46">
        <f>SUM(C1136:C1137)</f>
        <v>0</v>
      </c>
      <c r="D1135" s="46"/>
      <c r="E1135" s="39">
        <f t="shared" si="17"/>
        <v>0</v>
      </c>
    </row>
    <row r="1136" ht="20.25" hidden="1" customHeight="1" spans="1:5">
      <c r="A1136" s="49">
        <v>2170401</v>
      </c>
      <c r="B1136" s="50" t="s">
        <v>943</v>
      </c>
      <c r="C1136" s="51">
        <f>IFERROR(VLOOKUP(A1136,Sheet2!A:D,4,0),0)</f>
        <v>0</v>
      </c>
      <c r="D1136" s="51"/>
      <c r="E1136" s="39">
        <f t="shared" si="17"/>
        <v>0</v>
      </c>
    </row>
    <row r="1137" ht="20.25" hidden="1" customHeight="1" spans="1:5">
      <c r="A1137" s="49">
        <v>2170499</v>
      </c>
      <c r="B1137" s="50" t="s">
        <v>944</v>
      </c>
      <c r="C1137" s="51">
        <f>IFERROR(VLOOKUP(A1137,Sheet2!A:D,4,0),0)</f>
        <v>0</v>
      </c>
      <c r="D1137" s="51"/>
      <c r="E1137" s="39">
        <f t="shared" si="17"/>
        <v>0</v>
      </c>
    </row>
    <row r="1138" ht="20.25" hidden="1" customHeight="1" spans="1:5">
      <c r="A1138" s="47">
        <v>21799</v>
      </c>
      <c r="B1138" s="48" t="s">
        <v>945</v>
      </c>
      <c r="C1138" s="46">
        <f>C1139</f>
        <v>0</v>
      </c>
      <c r="D1138" s="46"/>
      <c r="E1138" s="39">
        <f t="shared" si="17"/>
        <v>0</v>
      </c>
    </row>
    <row r="1139" ht="20.25" hidden="1" customHeight="1" spans="1:5">
      <c r="A1139" s="49">
        <v>2179999</v>
      </c>
      <c r="B1139" s="50" t="s">
        <v>946</v>
      </c>
      <c r="C1139" s="51">
        <f>IFERROR(VLOOKUP(A1139,Sheet2!A:D,4,0),0)</f>
        <v>0</v>
      </c>
      <c r="D1139" s="51"/>
      <c r="E1139" s="39">
        <f t="shared" si="17"/>
        <v>0</v>
      </c>
    </row>
    <row r="1140" ht="20.25" hidden="1" customHeight="1" spans="1:5">
      <c r="A1140" s="47">
        <v>219</v>
      </c>
      <c r="B1140" s="48" t="s">
        <v>947</v>
      </c>
      <c r="C1140" s="46">
        <f>C1141+C1142+C1143+C1144+C1145+C1146+C1147+C1148+C1149</f>
        <v>0</v>
      </c>
      <c r="D1140" s="46"/>
      <c r="E1140" s="39">
        <f t="shared" si="17"/>
        <v>0</v>
      </c>
    </row>
    <row r="1141" ht="20.25" hidden="1" customHeight="1" spans="1:5">
      <c r="A1141" s="47">
        <v>21901</v>
      </c>
      <c r="B1141" s="48" t="s">
        <v>948</v>
      </c>
      <c r="C1141" s="46">
        <v>0</v>
      </c>
      <c r="D1141" s="46"/>
      <c r="E1141" s="39">
        <f t="shared" si="17"/>
        <v>0</v>
      </c>
    </row>
    <row r="1142" ht="20.25" hidden="1" customHeight="1" spans="1:5">
      <c r="A1142" s="47">
        <v>21902</v>
      </c>
      <c r="B1142" s="48" t="s">
        <v>949</v>
      </c>
      <c r="C1142" s="46">
        <v>0</v>
      </c>
      <c r="D1142" s="46"/>
      <c r="E1142" s="39">
        <f t="shared" si="17"/>
        <v>0</v>
      </c>
    </row>
    <row r="1143" ht="20.25" hidden="1" customHeight="1" spans="1:5">
      <c r="A1143" s="47">
        <v>21903</v>
      </c>
      <c r="B1143" s="48" t="s">
        <v>950</v>
      </c>
      <c r="C1143" s="46">
        <v>0</v>
      </c>
      <c r="D1143" s="46"/>
      <c r="E1143" s="39">
        <f t="shared" si="17"/>
        <v>0</v>
      </c>
    </row>
    <row r="1144" ht="20.25" hidden="1" customHeight="1" spans="1:5">
      <c r="A1144" s="47">
        <v>21904</v>
      </c>
      <c r="B1144" s="48" t="s">
        <v>951</v>
      </c>
      <c r="C1144" s="46">
        <v>0</v>
      </c>
      <c r="D1144" s="46"/>
      <c r="E1144" s="39">
        <f t="shared" si="17"/>
        <v>0</v>
      </c>
    </row>
    <row r="1145" ht="20.25" hidden="1" customHeight="1" spans="1:5">
      <c r="A1145" s="47">
        <v>21905</v>
      </c>
      <c r="B1145" s="48" t="s">
        <v>952</v>
      </c>
      <c r="C1145" s="46">
        <v>0</v>
      </c>
      <c r="D1145" s="46"/>
      <c r="E1145" s="39">
        <f t="shared" si="17"/>
        <v>0</v>
      </c>
    </row>
    <row r="1146" ht="20.25" hidden="1" customHeight="1" spans="1:5">
      <c r="A1146" s="47">
        <v>21906</v>
      </c>
      <c r="B1146" s="48" t="s">
        <v>739</v>
      </c>
      <c r="C1146" s="46">
        <v>0</v>
      </c>
      <c r="D1146" s="46"/>
      <c r="E1146" s="39">
        <f t="shared" si="17"/>
        <v>0</v>
      </c>
    </row>
    <row r="1147" ht="20.25" hidden="1" customHeight="1" spans="1:5">
      <c r="A1147" s="47">
        <v>21907</v>
      </c>
      <c r="B1147" s="48" t="s">
        <v>953</v>
      </c>
      <c r="C1147" s="46">
        <v>0</v>
      </c>
      <c r="D1147" s="46"/>
      <c r="E1147" s="39">
        <f t="shared" si="17"/>
        <v>0</v>
      </c>
    </row>
    <row r="1148" ht="20.25" hidden="1" customHeight="1" spans="1:5">
      <c r="A1148" s="47">
        <v>21908</v>
      </c>
      <c r="B1148" s="48" t="s">
        <v>954</v>
      </c>
      <c r="C1148" s="46">
        <v>0</v>
      </c>
      <c r="D1148" s="46"/>
      <c r="E1148" s="39">
        <f t="shared" si="17"/>
        <v>0</v>
      </c>
    </row>
    <row r="1149" ht="20.25" hidden="1" customHeight="1" spans="1:5">
      <c r="A1149" s="47">
        <v>21999</v>
      </c>
      <c r="B1149" s="48" t="s">
        <v>955</v>
      </c>
      <c r="C1149" s="46">
        <v>0</v>
      </c>
      <c r="D1149" s="46"/>
      <c r="E1149" s="39">
        <f t="shared" si="17"/>
        <v>0</v>
      </c>
    </row>
    <row r="1150" ht="20.25" customHeight="1" spans="1:5">
      <c r="A1150" s="47">
        <v>220</v>
      </c>
      <c r="B1150" s="48" t="s">
        <v>35</v>
      </c>
      <c r="C1150" s="46">
        <f>C1151+C1178+C1193</f>
        <v>300</v>
      </c>
      <c r="D1150" s="46"/>
      <c r="E1150" s="39">
        <f t="shared" si="17"/>
        <v>0</v>
      </c>
    </row>
    <row r="1151" ht="20.25" customHeight="1" spans="1:5">
      <c r="A1151" s="47">
        <v>22001</v>
      </c>
      <c r="B1151" s="48" t="s">
        <v>956</v>
      </c>
      <c r="C1151" s="46">
        <f>SUM(C1152:C1177)</f>
        <v>300</v>
      </c>
      <c r="D1151" s="46"/>
      <c r="E1151" s="39">
        <f t="shared" si="17"/>
        <v>0</v>
      </c>
    </row>
    <row r="1152" ht="20.25" hidden="1" customHeight="1" spans="1:5">
      <c r="A1152" s="49">
        <v>2200101</v>
      </c>
      <c r="B1152" s="50" t="s">
        <v>117</v>
      </c>
      <c r="C1152" s="51">
        <f>IFERROR(VLOOKUP(A1152,Sheet2!A:D,4,0),0)</f>
        <v>0</v>
      </c>
      <c r="D1152" s="51"/>
      <c r="E1152" s="39">
        <f t="shared" si="17"/>
        <v>0</v>
      </c>
    </row>
    <row r="1153" ht="20.25" hidden="1" customHeight="1" spans="1:18">
      <c r="A1153" s="49">
        <v>2200102</v>
      </c>
      <c r="B1153" s="50" t="s">
        <v>118</v>
      </c>
      <c r="C1153" s="51">
        <f>IFERROR(VLOOKUP(A1153,Sheet2!A:D,4,0),0)</f>
        <v>0</v>
      </c>
      <c r="D1153" s="51"/>
      <c r="E1153" s="39">
        <f t="shared" si="17"/>
        <v>0</v>
      </c>
    </row>
    <row r="1154" ht="20.25" hidden="1" customHeight="1" spans="1:18">
      <c r="A1154" s="49">
        <v>2200103</v>
      </c>
      <c r="B1154" s="50" t="s">
        <v>119</v>
      </c>
      <c r="C1154" s="51">
        <f>IFERROR(VLOOKUP(A1154,Sheet2!A:D,4,0),0)</f>
        <v>0</v>
      </c>
      <c r="D1154" s="51"/>
      <c r="E1154" s="39">
        <f t="shared" si="17"/>
        <v>0</v>
      </c>
    </row>
    <row r="1155" ht="20.25" hidden="1" customHeight="1" spans="1:18">
      <c r="A1155" s="49">
        <v>2200104</v>
      </c>
      <c r="B1155" s="50" t="s">
        <v>957</v>
      </c>
      <c r="C1155" s="51">
        <f>IFERROR(VLOOKUP(A1155,Sheet2!A:D,4,0),0)</f>
        <v>0</v>
      </c>
      <c r="D1155" s="51"/>
      <c r="E1155" s="39">
        <f t="shared" si="17"/>
        <v>0</v>
      </c>
    </row>
    <row r="1156" ht="20.25" customHeight="1" spans="1:18">
      <c r="A1156" s="49">
        <v>2200106</v>
      </c>
      <c r="B1156" s="50" t="s">
        <v>958</v>
      </c>
      <c r="C1156" s="52">
        <v>300</v>
      </c>
      <c r="D1156" s="52">
        <v>3000000</v>
      </c>
      <c r="E1156" s="39">
        <f t="shared" si="17"/>
        <v>300</v>
      </c>
      <c r="R1156" s="39" t="s">
        <v>959</v>
      </c>
    </row>
    <row r="1157" ht="20.25" hidden="1" customHeight="1" spans="1:18">
      <c r="A1157" s="49">
        <v>2200107</v>
      </c>
      <c r="B1157" s="50" t="s">
        <v>960</v>
      </c>
      <c r="C1157" s="51">
        <f>IFERROR(VLOOKUP(A1157,Sheet2!A:D,4,0),0)</f>
        <v>0</v>
      </c>
      <c r="D1157" s="51"/>
      <c r="E1157" s="39">
        <f t="shared" si="17"/>
        <v>0</v>
      </c>
    </row>
    <row r="1158" ht="20.25" hidden="1" customHeight="1" spans="1:18">
      <c r="A1158" s="49">
        <v>2200108</v>
      </c>
      <c r="B1158" s="50" t="s">
        <v>961</v>
      </c>
      <c r="C1158" s="51">
        <f>IFERROR(VLOOKUP(A1158,Sheet2!A:D,4,0),0)</f>
        <v>0</v>
      </c>
      <c r="D1158" s="51"/>
      <c r="E1158" s="39">
        <f t="shared" si="17"/>
        <v>0</v>
      </c>
    </row>
    <row r="1159" ht="20.25" hidden="1" customHeight="1" spans="1:18">
      <c r="A1159" s="49">
        <v>2200109</v>
      </c>
      <c r="B1159" s="50" t="s">
        <v>962</v>
      </c>
      <c r="C1159" s="51">
        <f>IFERROR(VLOOKUP(A1159,Sheet2!A:D,4,0),0)</f>
        <v>0</v>
      </c>
      <c r="D1159" s="51"/>
      <c r="E1159" s="39">
        <f t="shared" si="17"/>
        <v>0</v>
      </c>
    </row>
    <row r="1160" ht="20.25" hidden="1" customHeight="1" spans="1:18">
      <c r="A1160" s="49">
        <v>2200112</v>
      </c>
      <c r="B1160" s="50" t="s">
        <v>963</v>
      </c>
      <c r="C1160" s="51">
        <f>IFERROR(VLOOKUP(A1160,Sheet2!A:D,4,0),0)</f>
        <v>0</v>
      </c>
      <c r="D1160" s="51"/>
      <c r="E1160" s="39">
        <f t="shared" si="17"/>
        <v>0</v>
      </c>
    </row>
    <row r="1161" ht="20.25" hidden="1" customHeight="1" spans="1:18">
      <c r="A1161" s="49">
        <v>2200113</v>
      </c>
      <c r="B1161" s="50" t="s">
        <v>964</v>
      </c>
      <c r="C1161" s="51">
        <f>IFERROR(VLOOKUP(A1161,Sheet2!A:D,4,0),0)</f>
        <v>0</v>
      </c>
      <c r="D1161" s="51"/>
      <c r="E1161" s="39">
        <f t="shared" si="17"/>
        <v>0</v>
      </c>
    </row>
    <row r="1162" s="37" customFormat="1" ht="20.25" hidden="1" customHeight="1" spans="1:18">
      <c r="A1162" s="49">
        <v>2200114</v>
      </c>
      <c r="B1162" s="50" t="s">
        <v>965</v>
      </c>
      <c r="C1162" s="51">
        <f>IFERROR(VLOOKUP(A1162,Sheet2!A:D,4,0),0)</f>
        <v>0</v>
      </c>
      <c r="D1162" s="51"/>
      <c r="E1162" s="39">
        <f t="shared" si="17"/>
        <v>0</v>
      </c>
    </row>
    <row r="1163" ht="20.25" hidden="1" customHeight="1" spans="1:18">
      <c r="A1163" s="49">
        <v>2200115</v>
      </c>
      <c r="B1163" s="50" t="s">
        <v>966</v>
      </c>
      <c r="C1163" s="51">
        <f>IFERROR(VLOOKUP(A1163,Sheet2!A:D,4,0),0)</f>
        <v>0</v>
      </c>
      <c r="D1163" s="51"/>
      <c r="E1163" s="39">
        <f t="shared" si="17"/>
        <v>0</v>
      </c>
    </row>
    <row r="1164" ht="20.25" hidden="1" customHeight="1" spans="1:18">
      <c r="A1164" s="49">
        <v>2200116</v>
      </c>
      <c r="B1164" s="50" t="s">
        <v>967</v>
      </c>
      <c r="C1164" s="51">
        <f>IFERROR(VLOOKUP(A1164,Sheet2!A:D,4,0),0)</f>
        <v>0</v>
      </c>
      <c r="D1164" s="51"/>
      <c r="E1164" s="39">
        <f t="shared" si="17"/>
        <v>0</v>
      </c>
    </row>
    <row r="1165" ht="20.25" hidden="1" customHeight="1" spans="1:18">
      <c r="A1165" s="49">
        <v>2200119</v>
      </c>
      <c r="B1165" s="50" t="s">
        <v>968</v>
      </c>
      <c r="C1165" s="51">
        <f>IFERROR(VLOOKUP(A1165,Sheet2!A:D,4,0),0)</f>
        <v>0</v>
      </c>
      <c r="D1165" s="51"/>
      <c r="E1165" s="39">
        <f t="shared" si="17"/>
        <v>0</v>
      </c>
    </row>
    <row r="1166" ht="20.25" hidden="1" customHeight="1" spans="1:18">
      <c r="A1166" s="49">
        <v>2200120</v>
      </c>
      <c r="B1166" s="50" t="s">
        <v>969</v>
      </c>
      <c r="C1166" s="51">
        <f>IFERROR(VLOOKUP(A1166,Sheet2!A:D,4,0),0)</f>
        <v>0</v>
      </c>
      <c r="D1166" s="51"/>
      <c r="E1166" s="39">
        <f t="shared" si="17"/>
        <v>0</v>
      </c>
    </row>
    <row r="1167" ht="20.25" hidden="1" customHeight="1" spans="1:18">
      <c r="A1167" s="49">
        <v>2200121</v>
      </c>
      <c r="B1167" s="50" t="s">
        <v>970</v>
      </c>
      <c r="C1167" s="51">
        <f>IFERROR(VLOOKUP(A1167,Sheet2!A:D,4,0),0)</f>
        <v>0</v>
      </c>
      <c r="D1167" s="51"/>
      <c r="E1167" s="39">
        <f t="shared" si="17"/>
        <v>0</v>
      </c>
    </row>
    <row r="1168" ht="20.25" hidden="1" customHeight="1" spans="1:18">
      <c r="A1168" s="49">
        <v>2200122</v>
      </c>
      <c r="B1168" s="50" t="s">
        <v>971</v>
      </c>
      <c r="C1168" s="51">
        <f>IFERROR(VLOOKUP(A1168,Sheet2!A:D,4,0),0)</f>
        <v>0</v>
      </c>
      <c r="D1168" s="51"/>
      <c r="E1168" s="39">
        <f t="shared" si="17"/>
        <v>0</v>
      </c>
    </row>
    <row r="1169" ht="20.25" hidden="1" customHeight="1" spans="1:5">
      <c r="A1169" s="49">
        <v>2200123</v>
      </c>
      <c r="B1169" s="50" t="s">
        <v>972</v>
      </c>
      <c r="C1169" s="51">
        <f>IFERROR(VLOOKUP(A1169,Sheet2!A:D,4,0),0)</f>
        <v>0</v>
      </c>
      <c r="D1169" s="51"/>
      <c r="E1169" s="39">
        <f t="shared" si="17"/>
        <v>0</v>
      </c>
    </row>
    <row r="1170" ht="20.25" hidden="1" customHeight="1" spans="1:5">
      <c r="A1170" s="49">
        <v>2200124</v>
      </c>
      <c r="B1170" s="50" t="s">
        <v>973</v>
      </c>
      <c r="C1170" s="51">
        <f>IFERROR(VLOOKUP(A1170,Sheet2!A:D,4,0),0)</f>
        <v>0</v>
      </c>
      <c r="D1170" s="51"/>
      <c r="E1170" s="39">
        <f t="shared" si="17"/>
        <v>0</v>
      </c>
    </row>
    <row r="1171" ht="20.25" hidden="1" customHeight="1" spans="1:5">
      <c r="A1171" s="49">
        <v>2200125</v>
      </c>
      <c r="B1171" s="50" t="s">
        <v>974</v>
      </c>
      <c r="C1171" s="51">
        <f>IFERROR(VLOOKUP(A1171,Sheet2!A:D,4,0),0)</f>
        <v>0</v>
      </c>
      <c r="D1171" s="51"/>
      <c r="E1171" s="39">
        <f t="shared" si="17"/>
        <v>0</v>
      </c>
    </row>
    <row r="1172" ht="20.25" hidden="1" customHeight="1" spans="1:5">
      <c r="A1172" s="49">
        <v>2200126</v>
      </c>
      <c r="B1172" s="50" t="s">
        <v>975</v>
      </c>
      <c r="C1172" s="51">
        <f>IFERROR(VLOOKUP(A1172,Sheet2!A:D,4,0),0)</f>
        <v>0</v>
      </c>
      <c r="D1172" s="51"/>
      <c r="E1172" s="39">
        <f t="shared" ref="E1172:E1235" si="18">D1172/10000</f>
        <v>0</v>
      </c>
    </row>
    <row r="1173" ht="20.25" hidden="1" customHeight="1" spans="1:5">
      <c r="A1173" s="49">
        <v>2200127</v>
      </c>
      <c r="B1173" s="50" t="s">
        <v>976</v>
      </c>
      <c r="C1173" s="51">
        <f>IFERROR(VLOOKUP(A1173,Sheet2!A:D,4,0),0)</f>
        <v>0</v>
      </c>
      <c r="D1173" s="51"/>
      <c r="E1173" s="39">
        <f t="shared" si="18"/>
        <v>0</v>
      </c>
    </row>
    <row r="1174" ht="20.25" hidden="1" customHeight="1" spans="1:5">
      <c r="A1174" s="49">
        <v>2200128</v>
      </c>
      <c r="B1174" s="50" t="s">
        <v>977</v>
      </c>
      <c r="C1174" s="51">
        <f>IFERROR(VLOOKUP(A1174,Sheet2!A:D,4,0),0)</f>
        <v>0</v>
      </c>
      <c r="D1174" s="51"/>
      <c r="E1174" s="39">
        <f t="shared" si="18"/>
        <v>0</v>
      </c>
    </row>
    <row r="1175" ht="20.25" hidden="1" customHeight="1" spans="1:5">
      <c r="A1175" s="49">
        <v>2200129</v>
      </c>
      <c r="B1175" s="50" t="s">
        <v>978</v>
      </c>
      <c r="C1175" s="51">
        <f>IFERROR(VLOOKUP(A1175,Sheet2!A:D,4,0),0)</f>
        <v>0</v>
      </c>
      <c r="D1175" s="51"/>
      <c r="E1175" s="39">
        <f t="shared" si="18"/>
        <v>0</v>
      </c>
    </row>
    <row r="1176" ht="20.25" hidden="1" customHeight="1" spans="1:5">
      <c r="A1176" s="49">
        <v>2200150</v>
      </c>
      <c r="B1176" s="50" t="s">
        <v>126</v>
      </c>
      <c r="C1176" s="51">
        <f>IFERROR(VLOOKUP(A1176,Sheet2!A:D,4,0),0)</f>
        <v>0</v>
      </c>
      <c r="D1176" s="51"/>
      <c r="E1176" s="39">
        <f t="shared" si="18"/>
        <v>0</v>
      </c>
    </row>
    <row r="1177" ht="20.25" hidden="1" customHeight="1" spans="1:5">
      <c r="A1177" s="49">
        <v>2200199</v>
      </c>
      <c r="B1177" s="50" t="s">
        <v>979</v>
      </c>
      <c r="C1177" s="51">
        <f>IFERROR(VLOOKUP(A1177,Sheet2!A:D,4,0),0)</f>
        <v>0</v>
      </c>
      <c r="D1177" s="51"/>
      <c r="E1177" s="39">
        <f t="shared" si="18"/>
        <v>0</v>
      </c>
    </row>
    <row r="1178" ht="20.25" hidden="1" customHeight="1" spans="1:5">
      <c r="A1178" s="47">
        <v>22005</v>
      </c>
      <c r="B1178" s="48" t="s">
        <v>980</v>
      </c>
      <c r="C1178" s="46">
        <f>SUM(C1179:C1192)</f>
        <v>0</v>
      </c>
      <c r="D1178" s="46"/>
      <c r="E1178" s="39">
        <f t="shared" si="18"/>
        <v>0</v>
      </c>
    </row>
    <row r="1179" ht="20.25" hidden="1" customHeight="1" spans="1:5">
      <c r="A1179" s="49">
        <v>2200501</v>
      </c>
      <c r="B1179" s="50" t="s">
        <v>117</v>
      </c>
      <c r="C1179" s="51">
        <f>IFERROR(VLOOKUP(A1179,Sheet2!A:D,4,0),0)</f>
        <v>0</v>
      </c>
      <c r="D1179" s="51"/>
      <c r="E1179" s="39">
        <f t="shared" si="18"/>
        <v>0</v>
      </c>
    </row>
    <row r="1180" ht="20.25" hidden="1" customHeight="1" spans="1:5">
      <c r="A1180" s="49">
        <v>2200502</v>
      </c>
      <c r="B1180" s="50" t="s">
        <v>118</v>
      </c>
      <c r="C1180" s="51">
        <f>IFERROR(VLOOKUP(A1180,Sheet2!A:D,4,0),0)</f>
        <v>0</v>
      </c>
      <c r="D1180" s="51"/>
      <c r="E1180" s="39">
        <f t="shared" si="18"/>
        <v>0</v>
      </c>
    </row>
    <row r="1181" ht="20.25" hidden="1" customHeight="1" spans="1:5">
      <c r="A1181" s="49">
        <v>2200503</v>
      </c>
      <c r="B1181" s="50" t="s">
        <v>119</v>
      </c>
      <c r="C1181" s="51">
        <f>IFERROR(VLOOKUP(A1181,Sheet2!A:D,4,0),0)</f>
        <v>0</v>
      </c>
      <c r="D1181" s="51"/>
      <c r="E1181" s="39">
        <f t="shared" si="18"/>
        <v>0</v>
      </c>
    </row>
    <row r="1182" ht="20.25" hidden="1" customHeight="1" spans="1:5">
      <c r="A1182" s="49">
        <v>2200504</v>
      </c>
      <c r="B1182" s="50" t="s">
        <v>981</v>
      </c>
      <c r="C1182" s="51">
        <f>IFERROR(VLOOKUP(A1182,Sheet2!A:D,4,0),0)</f>
        <v>0</v>
      </c>
      <c r="D1182" s="51"/>
      <c r="E1182" s="39">
        <f t="shared" si="18"/>
        <v>0</v>
      </c>
    </row>
    <row r="1183" ht="20.25" hidden="1" customHeight="1" spans="1:5">
      <c r="A1183" s="49">
        <v>2200506</v>
      </c>
      <c r="B1183" s="50" t="s">
        <v>982</v>
      </c>
      <c r="C1183" s="51">
        <f>IFERROR(VLOOKUP(A1183,Sheet2!A:D,4,0),0)</f>
        <v>0</v>
      </c>
      <c r="D1183" s="51"/>
      <c r="E1183" s="39">
        <f t="shared" si="18"/>
        <v>0</v>
      </c>
    </row>
    <row r="1184" ht="20.25" hidden="1" customHeight="1" spans="1:5">
      <c r="A1184" s="49">
        <v>2200507</v>
      </c>
      <c r="B1184" s="50" t="s">
        <v>983</v>
      </c>
      <c r="C1184" s="51">
        <f>IFERROR(VLOOKUP(A1184,Sheet2!A:D,4,0),0)</f>
        <v>0</v>
      </c>
      <c r="D1184" s="51"/>
      <c r="E1184" s="39">
        <f t="shared" si="18"/>
        <v>0</v>
      </c>
    </row>
    <row r="1185" ht="20.25" hidden="1" customHeight="1" spans="1:5">
      <c r="A1185" s="49">
        <v>2200508</v>
      </c>
      <c r="B1185" s="50" t="s">
        <v>984</v>
      </c>
      <c r="C1185" s="51">
        <f>IFERROR(VLOOKUP(A1185,Sheet2!A:D,4,0),0)</f>
        <v>0</v>
      </c>
      <c r="D1185" s="51"/>
      <c r="E1185" s="39">
        <f t="shared" si="18"/>
        <v>0</v>
      </c>
    </row>
    <row r="1186" ht="20.25" hidden="1" customHeight="1" spans="1:5">
      <c r="A1186" s="49">
        <v>2200509</v>
      </c>
      <c r="B1186" s="50" t="s">
        <v>985</v>
      </c>
      <c r="C1186" s="51">
        <f>IFERROR(VLOOKUP(A1186,Sheet2!A:D,4,0),0)</f>
        <v>0</v>
      </c>
      <c r="D1186" s="51"/>
      <c r="E1186" s="39">
        <f t="shared" si="18"/>
        <v>0</v>
      </c>
    </row>
    <row r="1187" ht="20.25" hidden="1" customHeight="1" spans="1:5">
      <c r="A1187" s="49">
        <v>2200510</v>
      </c>
      <c r="B1187" s="50" t="s">
        <v>986</v>
      </c>
      <c r="C1187" s="51">
        <f>IFERROR(VLOOKUP(A1187,Sheet2!A:D,4,0),0)</f>
        <v>0</v>
      </c>
      <c r="D1187" s="51"/>
      <c r="E1187" s="39">
        <f t="shared" si="18"/>
        <v>0</v>
      </c>
    </row>
    <row r="1188" ht="20.25" hidden="1" customHeight="1" spans="1:5">
      <c r="A1188" s="49">
        <v>2200511</v>
      </c>
      <c r="B1188" s="50" t="s">
        <v>987</v>
      </c>
      <c r="C1188" s="51">
        <f>IFERROR(VLOOKUP(A1188,Sheet2!A:D,4,0),0)</f>
        <v>0</v>
      </c>
      <c r="D1188" s="51"/>
      <c r="E1188" s="39">
        <f t="shared" si="18"/>
        <v>0</v>
      </c>
    </row>
    <row r="1189" ht="20.25" hidden="1" customHeight="1" spans="1:5">
      <c r="A1189" s="49">
        <v>2200512</v>
      </c>
      <c r="B1189" s="50" t="s">
        <v>988</v>
      </c>
      <c r="C1189" s="51">
        <f>IFERROR(VLOOKUP(A1189,Sheet2!A:D,4,0),0)</f>
        <v>0</v>
      </c>
      <c r="D1189" s="51"/>
      <c r="E1189" s="39">
        <f t="shared" si="18"/>
        <v>0</v>
      </c>
    </row>
    <row r="1190" ht="20.25" hidden="1" customHeight="1" spans="1:5">
      <c r="A1190" s="49">
        <v>2200513</v>
      </c>
      <c r="B1190" s="50" t="s">
        <v>989</v>
      </c>
      <c r="C1190" s="51">
        <f>IFERROR(VLOOKUP(A1190,Sheet2!A:D,4,0),0)</f>
        <v>0</v>
      </c>
      <c r="D1190" s="51"/>
      <c r="E1190" s="39">
        <f t="shared" si="18"/>
        <v>0</v>
      </c>
    </row>
    <row r="1191" ht="20.25" hidden="1" customHeight="1" spans="1:5">
      <c r="A1191" s="49">
        <v>2200514</v>
      </c>
      <c r="B1191" s="50" t="s">
        <v>990</v>
      </c>
      <c r="C1191" s="51">
        <f>IFERROR(VLOOKUP(A1191,Sheet2!A:D,4,0),0)</f>
        <v>0</v>
      </c>
      <c r="D1191" s="51"/>
      <c r="E1191" s="39">
        <f t="shared" si="18"/>
        <v>0</v>
      </c>
    </row>
    <row r="1192" ht="20.25" hidden="1" customHeight="1" spans="1:5">
      <c r="A1192" s="49">
        <v>2200599</v>
      </c>
      <c r="B1192" s="50" t="s">
        <v>991</v>
      </c>
      <c r="C1192" s="51">
        <f>IFERROR(VLOOKUP(A1192,Sheet2!A:D,4,0),0)</f>
        <v>0</v>
      </c>
      <c r="D1192" s="51"/>
      <c r="E1192" s="39">
        <f t="shared" si="18"/>
        <v>0</v>
      </c>
    </row>
    <row r="1193" ht="20.25" hidden="1" customHeight="1" spans="1:5">
      <c r="A1193" s="47">
        <v>22099</v>
      </c>
      <c r="B1193" s="48" t="s">
        <v>992</v>
      </c>
      <c r="C1193" s="46">
        <f>C1194</f>
        <v>0</v>
      </c>
      <c r="D1193" s="46"/>
      <c r="E1193" s="39">
        <f t="shared" si="18"/>
        <v>0</v>
      </c>
    </row>
    <row r="1194" ht="20.25" hidden="1" customHeight="1" spans="1:5">
      <c r="A1194" s="61">
        <v>2209999</v>
      </c>
      <c r="B1194" s="62" t="s">
        <v>993</v>
      </c>
      <c r="C1194" s="51">
        <f>IFERROR(VLOOKUP(A1194,Sheet2!A:D,4,0),0)</f>
        <v>0</v>
      </c>
      <c r="D1194" s="51"/>
      <c r="E1194" s="39">
        <f t="shared" si="18"/>
        <v>0</v>
      </c>
    </row>
    <row r="1195" ht="20.25" customHeight="1" spans="1:5">
      <c r="A1195" s="47">
        <v>221</v>
      </c>
      <c r="B1195" s="48" t="s">
        <v>36</v>
      </c>
      <c r="C1195" s="46">
        <f>C1196+C1206+C1210</f>
        <v>770</v>
      </c>
      <c r="D1195" s="46"/>
      <c r="E1195" s="39">
        <f t="shared" si="18"/>
        <v>0</v>
      </c>
    </row>
    <row r="1196" ht="20.25" hidden="1" customHeight="1" spans="1:5">
      <c r="A1196" s="47">
        <v>22101</v>
      </c>
      <c r="B1196" s="48" t="s">
        <v>994</v>
      </c>
      <c r="C1196" s="46">
        <f>SUM(C1197:C1205)</f>
        <v>0</v>
      </c>
      <c r="D1196" s="46"/>
      <c r="E1196" s="39">
        <f t="shared" si="18"/>
        <v>0</v>
      </c>
    </row>
    <row r="1197" ht="20.25" hidden="1" customHeight="1" spans="1:5">
      <c r="A1197" s="49">
        <v>2210102</v>
      </c>
      <c r="B1197" s="50" t="s">
        <v>995</v>
      </c>
      <c r="C1197" s="51">
        <f>IFERROR(VLOOKUP(A1197,Sheet2!A:D,4,0),0)</f>
        <v>0</v>
      </c>
      <c r="D1197" s="51"/>
      <c r="E1197" s="39">
        <f t="shared" si="18"/>
        <v>0</v>
      </c>
    </row>
    <row r="1198" ht="20.25" hidden="1" customHeight="1" spans="1:5">
      <c r="A1198" s="49">
        <v>2210103</v>
      </c>
      <c r="B1198" s="50" t="s">
        <v>996</v>
      </c>
      <c r="C1198" s="51">
        <f>IFERROR(VLOOKUP(A1198,Sheet2!A:D,4,0),0)</f>
        <v>0</v>
      </c>
      <c r="D1198" s="51"/>
      <c r="E1198" s="39">
        <f t="shared" si="18"/>
        <v>0</v>
      </c>
    </row>
    <row r="1199" ht="20.25" hidden="1" customHeight="1" spans="1:5">
      <c r="A1199" s="49">
        <v>2210104</v>
      </c>
      <c r="B1199" s="50" t="s">
        <v>997</v>
      </c>
      <c r="C1199" s="51">
        <f>IFERROR(VLOOKUP(A1199,Sheet2!A:D,4,0),0)</f>
        <v>0</v>
      </c>
      <c r="D1199" s="51"/>
      <c r="E1199" s="39">
        <f t="shared" si="18"/>
        <v>0</v>
      </c>
    </row>
    <row r="1200" ht="20.25" hidden="1" customHeight="1" spans="1:5">
      <c r="A1200" s="49">
        <v>2210105</v>
      </c>
      <c r="B1200" s="50" t="s">
        <v>998</v>
      </c>
      <c r="C1200" s="51">
        <f>IFERROR(VLOOKUP(A1200,Sheet2!A:D,4,0),0)</f>
        <v>0</v>
      </c>
      <c r="D1200" s="51"/>
      <c r="E1200" s="39">
        <f t="shared" si="18"/>
        <v>0</v>
      </c>
    </row>
    <row r="1201" ht="20.25" hidden="1" customHeight="1" spans="1:5">
      <c r="A1201" s="49">
        <v>2210108</v>
      </c>
      <c r="B1201" s="50" t="s">
        <v>999</v>
      </c>
      <c r="C1201" s="51">
        <f>IFERROR(VLOOKUP(A1201,Sheet2!A:D,4,0),0)</f>
        <v>0</v>
      </c>
      <c r="D1201" s="51"/>
      <c r="E1201" s="39">
        <f t="shared" si="18"/>
        <v>0</v>
      </c>
    </row>
    <row r="1202" ht="20.25" hidden="1" customHeight="1" spans="1:5">
      <c r="A1202" s="49">
        <v>2210111</v>
      </c>
      <c r="B1202" s="50" t="s">
        <v>1000</v>
      </c>
      <c r="C1202" s="51"/>
      <c r="D1202" s="51"/>
      <c r="E1202" s="39">
        <f t="shared" si="18"/>
        <v>0</v>
      </c>
    </row>
    <row r="1203" ht="20.25" hidden="1" customHeight="1" spans="1:5">
      <c r="A1203" s="49">
        <v>2210112</v>
      </c>
      <c r="B1203" s="50" t="s">
        <v>1001</v>
      </c>
      <c r="C1203" s="51"/>
      <c r="D1203" s="51"/>
      <c r="E1203" s="39">
        <f t="shared" si="18"/>
        <v>0</v>
      </c>
    </row>
    <row r="1204" ht="20.25" hidden="1" customHeight="1" spans="1:5">
      <c r="A1204" s="49">
        <v>2210113</v>
      </c>
      <c r="B1204" s="50" t="s">
        <v>1002</v>
      </c>
      <c r="C1204" s="51"/>
      <c r="D1204" s="51"/>
      <c r="E1204" s="39">
        <f t="shared" si="18"/>
        <v>0</v>
      </c>
    </row>
    <row r="1205" ht="20.25" hidden="1" customHeight="1" spans="1:5">
      <c r="A1205" s="49">
        <v>2210199</v>
      </c>
      <c r="B1205" s="50" t="s">
        <v>1003</v>
      </c>
      <c r="C1205" s="51">
        <f>IFERROR(VLOOKUP(A1205,Sheet2!A:D,4,0),0)</f>
        <v>0</v>
      </c>
      <c r="D1205" s="51"/>
      <c r="E1205" s="39">
        <f t="shared" si="18"/>
        <v>0</v>
      </c>
    </row>
    <row r="1206" ht="20.25" customHeight="1" spans="1:5">
      <c r="A1206" s="47">
        <v>22102</v>
      </c>
      <c r="B1206" s="48" t="s">
        <v>1004</v>
      </c>
      <c r="C1206" s="46">
        <f>SUM(C1207:C1209)</f>
        <v>770</v>
      </c>
      <c r="D1206" s="46"/>
      <c r="E1206" s="39">
        <f t="shared" si="18"/>
        <v>0</v>
      </c>
    </row>
    <row r="1207" ht="20.25" customHeight="1" spans="1:5">
      <c r="A1207" s="49">
        <v>2210201</v>
      </c>
      <c r="B1207" s="50" t="s">
        <v>1005</v>
      </c>
      <c r="C1207" s="52">
        <v>425</v>
      </c>
      <c r="D1207" s="52">
        <v>4255394</v>
      </c>
      <c r="E1207" s="39">
        <f t="shared" si="18"/>
        <v>425.5394</v>
      </c>
    </row>
    <row r="1208" ht="20.25" hidden="1" customHeight="1" spans="1:5">
      <c r="A1208" s="49">
        <v>2210202</v>
      </c>
      <c r="B1208" s="50" t="s">
        <v>1006</v>
      </c>
      <c r="C1208" s="51">
        <f>IFERROR(VLOOKUP(A1208,Sheet2!A:D,4,0),0)</f>
        <v>0</v>
      </c>
      <c r="D1208" s="51"/>
      <c r="E1208" s="39">
        <f t="shared" si="18"/>
        <v>0</v>
      </c>
    </row>
    <row r="1209" ht="20.25" customHeight="1" spans="1:5">
      <c r="A1209" s="49">
        <v>2210203</v>
      </c>
      <c r="B1209" s="50" t="s">
        <v>1007</v>
      </c>
      <c r="C1209" s="52">
        <v>345</v>
      </c>
      <c r="D1209" s="52">
        <v>3449637.8</v>
      </c>
      <c r="E1209" s="39">
        <f t="shared" si="18"/>
        <v>344.96378</v>
      </c>
    </row>
    <row r="1210" ht="20.25" hidden="1" customHeight="1" spans="1:5">
      <c r="A1210" s="64" t="s">
        <v>1008</v>
      </c>
      <c r="B1210" s="48" t="s">
        <v>1009</v>
      </c>
      <c r="C1210" s="46">
        <f>SUM(C1211:C1213)</f>
        <v>0</v>
      </c>
      <c r="D1210" s="46"/>
      <c r="E1210" s="39">
        <f t="shared" si="18"/>
        <v>0</v>
      </c>
    </row>
    <row r="1211" ht="20.25" hidden="1" customHeight="1" spans="1:5">
      <c r="A1211" s="65" t="s">
        <v>1010</v>
      </c>
      <c r="B1211" s="50" t="s">
        <v>1011</v>
      </c>
      <c r="C1211" s="51">
        <f>IFERROR(VLOOKUP(A1211,Sheet2!A:D,4,0),0)</f>
        <v>0</v>
      </c>
      <c r="D1211" s="51"/>
      <c r="E1211" s="39">
        <f t="shared" si="18"/>
        <v>0</v>
      </c>
    </row>
    <row r="1212" ht="20.25" hidden="1" customHeight="1" spans="1:5">
      <c r="A1212" s="65" t="s">
        <v>1012</v>
      </c>
      <c r="B1212" s="50" t="s">
        <v>1013</v>
      </c>
      <c r="C1212" s="51">
        <f>IFERROR(VLOOKUP(A1212,Sheet2!A:D,4,0),0)</f>
        <v>0</v>
      </c>
      <c r="D1212" s="51"/>
      <c r="E1212" s="39">
        <f t="shared" si="18"/>
        <v>0</v>
      </c>
    </row>
    <row r="1213" ht="20.25" hidden="1" customHeight="1" spans="1:5">
      <c r="A1213" s="65" t="s">
        <v>1014</v>
      </c>
      <c r="B1213" s="50" t="s">
        <v>1015</v>
      </c>
      <c r="C1213" s="51">
        <f>IFERROR(VLOOKUP(A1213,Sheet2!A:D,4,0),0)</f>
        <v>0</v>
      </c>
      <c r="D1213" s="51"/>
      <c r="E1213" s="39">
        <f t="shared" si="18"/>
        <v>0</v>
      </c>
    </row>
    <row r="1214" ht="20.25" hidden="1" customHeight="1" spans="1:5">
      <c r="A1214" s="64" t="s">
        <v>1016</v>
      </c>
      <c r="B1214" s="48" t="s">
        <v>37</v>
      </c>
      <c r="C1214" s="46">
        <f>C1215+C1233+C1240+C1246</f>
        <v>0</v>
      </c>
      <c r="D1214" s="46"/>
      <c r="E1214" s="39">
        <f t="shared" si="18"/>
        <v>0</v>
      </c>
    </row>
    <row r="1215" ht="20.25" hidden="1" customHeight="1" spans="1:5">
      <c r="A1215" s="64" t="s">
        <v>1017</v>
      </c>
      <c r="B1215" s="48" t="s">
        <v>1018</v>
      </c>
      <c r="C1215" s="46">
        <f>SUM(C1216:C1232)</f>
        <v>0</v>
      </c>
      <c r="D1215" s="46"/>
      <c r="E1215" s="39">
        <f t="shared" si="18"/>
        <v>0</v>
      </c>
    </row>
    <row r="1216" ht="20.25" hidden="1" customHeight="1" spans="1:5">
      <c r="A1216" s="65" t="s">
        <v>1019</v>
      </c>
      <c r="B1216" s="50" t="s">
        <v>117</v>
      </c>
      <c r="C1216" s="51">
        <f>IFERROR(VLOOKUP(A1216,Sheet2!A:D,4,0),0)</f>
        <v>0</v>
      </c>
      <c r="D1216" s="51"/>
      <c r="E1216" s="39">
        <f t="shared" si="18"/>
        <v>0</v>
      </c>
    </row>
    <row r="1217" ht="20.25" hidden="1" customHeight="1" spans="1:5">
      <c r="A1217" s="65" t="s">
        <v>1020</v>
      </c>
      <c r="B1217" s="50" t="s">
        <v>118</v>
      </c>
      <c r="C1217" s="51">
        <f>IFERROR(VLOOKUP(A1217,Sheet2!A:D,4,0),0)</f>
        <v>0</v>
      </c>
      <c r="D1217" s="51"/>
      <c r="E1217" s="39">
        <f t="shared" si="18"/>
        <v>0</v>
      </c>
    </row>
    <row r="1218" ht="20.25" hidden="1" customHeight="1" spans="1:5">
      <c r="A1218" s="65" t="s">
        <v>1021</v>
      </c>
      <c r="B1218" s="50" t="s">
        <v>119</v>
      </c>
      <c r="C1218" s="51">
        <f>IFERROR(VLOOKUP(A1218,Sheet2!A:D,4,0),0)</f>
        <v>0</v>
      </c>
      <c r="D1218" s="51"/>
      <c r="E1218" s="39">
        <f t="shared" si="18"/>
        <v>0</v>
      </c>
    </row>
    <row r="1219" ht="20.25" hidden="1" customHeight="1" spans="1:5">
      <c r="A1219" s="65" t="s">
        <v>1022</v>
      </c>
      <c r="B1219" s="50" t="s">
        <v>1023</v>
      </c>
      <c r="C1219" s="51">
        <f>IFERROR(VLOOKUP(A1219,Sheet2!A:D,4,0),0)</f>
        <v>0</v>
      </c>
      <c r="D1219" s="51"/>
      <c r="E1219" s="39">
        <f t="shared" si="18"/>
        <v>0</v>
      </c>
    </row>
    <row r="1220" ht="20.25" hidden="1" customHeight="1" spans="1:5">
      <c r="A1220" s="65" t="s">
        <v>1024</v>
      </c>
      <c r="B1220" s="50" t="s">
        <v>1025</v>
      </c>
      <c r="C1220" s="51">
        <f>IFERROR(VLOOKUP(A1220,Sheet2!A:D,4,0),0)</f>
        <v>0</v>
      </c>
      <c r="D1220" s="51"/>
      <c r="E1220" s="39">
        <f t="shared" si="18"/>
        <v>0</v>
      </c>
    </row>
    <row r="1221" ht="20.25" hidden="1" customHeight="1" spans="1:5">
      <c r="A1221" s="65" t="s">
        <v>1026</v>
      </c>
      <c r="B1221" s="50" t="s">
        <v>1027</v>
      </c>
      <c r="C1221" s="51">
        <f>IFERROR(VLOOKUP(A1221,Sheet2!A:D,4,0),0)</f>
        <v>0</v>
      </c>
      <c r="D1221" s="51"/>
      <c r="E1221" s="39">
        <f t="shared" si="18"/>
        <v>0</v>
      </c>
    </row>
    <row r="1222" ht="20.25" hidden="1" customHeight="1" spans="1:5">
      <c r="A1222" s="65" t="s">
        <v>1028</v>
      </c>
      <c r="B1222" s="50" t="s">
        <v>1029</v>
      </c>
      <c r="C1222" s="51">
        <f>IFERROR(VLOOKUP(A1222,Sheet2!A:D,4,0),0)</f>
        <v>0</v>
      </c>
      <c r="D1222" s="51"/>
      <c r="E1222" s="39">
        <f t="shared" si="18"/>
        <v>0</v>
      </c>
    </row>
    <row r="1223" ht="20.25" hidden="1" customHeight="1" spans="1:5">
      <c r="A1223" s="65" t="s">
        <v>1030</v>
      </c>
      <c r="B1223" s="50" t="s">
        <v>1031</v>
      </c>
      <c r="C1223" s="51">
        <f>IFERROR(VLOOKUP(A1223,Sheet2!A:D,4,0),0)</f>
        <v>0</v>
      </c>
      <c r="D1223" s="51"/>
      <c r="E1223" s="39">
        <f t="shared" si="18"/>
        <v>0</v>
      </c>
    </row>
    <row r="1224" ht="20.25" hidden="1" customHeight="1" spans="1:5">
      <c r="A1224" s="65" t="s">
        <v>1032</v>
      </c>
      <c r="B1224" s="50" t="s">
        <v>1033</v>
      </c>
      <c r="C1224" s="51">
        <f>IFERROR(VLOOKUP(A1224,Sheet2!A:D,4,0),0)</f>
        <v>0</v>
      </c>
      <c r="D1224" s="51"/>
      <c r="E1224" s="39">
        <f t="shared" si="18"/>
        <v>0</v>
      </c>
    </row>
    <row r="1225" ht="20.25" hidden="1" customHeight="1" spans="1:5">
      <c r="A1225" s="65" t="s">
        <v>1034</v>
      </c>
      <c r="B1225" s="50" t="s">
        <v>1035</v>
      </c>
      <c r="C1225" s="51">
        <f>IFERROR(VLOOKUP(A1225,Sheet2!A:D,4,0),0)</f>
        <v>0</v>
      </c>
      <c r="D1225" s="51"/>
      <c r="E1225" s="39">
        <f t="shared" si="18"/>
        <v>0</v>
      </c>
    </row>
    <row r="1226" ht="20.25" hidden="1" customHeight="1" spans="1:5">
      <c r="A1226" s="65" t="s">
        <v>1036</v>
      </c>
      <c r="B1226" s="50" t="s">
        <v>1037</v>
      </c>
      <c r="C1226" s="51">
        <f>IFERROR(VLOOKUP(A1226,Sheet2!A:D,4,0),0)</f>
        <v>0</v>
      </c>
      <c r="D1226" s="51"/>
      <c r="E1226" s="39">
        <f t="shared" si="18"/>
        <v>0</v>
      </c>
    </row>
    <row r="1227" ht="20.25" hidden="1" customHeight="1" spans="1:5">
      <c r="A1227" s="65" t="s">
        <v>1038</v>
      </c>
      <c r="B1227" s="50" t="s">
        <v>1039</v>
      </c>
      <c r="C1227" s="51">
        <f>IFERROR(VLOOKUP(A1227,Sheet2!A:D,4,0),0)</f>
        <v>0</v>
      </c>
      <c r="D1227" s="51"/>
      <c r="E1227" s="39">
        <f t="shared" si="18"/>
        <v>0</v>
      </c>
    </row>
    <row r="1228" ht="20.25" hidden="1" customHeight="1" spans="1:5">
      <c r="A1228" s="65" t="s">
        <v>1040</v>
      </c>
      <c r="B1228" s="50" t="s">
        <v>1041</v>
      </c>
      <c r="C1228" s="51">
        <f>IFERROR(VLOOKUP(A1228,Sheet2!A:D,4,0),0)</f>
        <v>0</v>
      </c>
      <c r="D1228" s="51"/>
      <c r="E1228" s="39">
        <f t="shared" si="18"/>
        <v>0</v>
      </c>
    </row>
    <row r="1229" ht="20.25" hidden="1" customHeight="1" spans="1:5">
      <c r="A1229" s="65" t="s">
        <v>1042</v>
      </c>
      <c r="B1229" s="50" t="s">
        <v>1043</v>
      </c>
      <c r="C1229" s="51">
        <f>IFERROR(VLOOKUP(A1229,Sheet2!A:D,4,0),0)</f>
        <v>0</v>
      </c>
      <c r="D1229" s="51"/>
      <c r="E1229" s="39">
        <f t="shared" si="18"/>
        <v>0</v>
      </c>
    </row>
    <row r="1230" ht="20.25" hidden="1" customHeight="1" spans="1:5">
      <c r="A1230" s="65" t="s">
        <v>1044</v>
      </c>
      <c r="B1230" s="50" t="s">
        <v>1045</v>
      </c>
      <c r="C1230" s="51">
        <f>IFERROR(VLOOKUP(A1230,Sheet2!A:D,4,0),0)</f>
        <v>0</v>
      </c>
      <c r="D1230" s="51"/>
      <c r="E1230" s="39">
        <f t="shared" si="18"/>
        <v>0</v>
      </c>
    </row>
    <row r="1231" ht="20.25" hidden="1" customHeight="1" spans="1:5">
      <c r="A1231" s="65" t="s">
        <v>1046</v>
      </c>
      <c r="B1231" s="50" t="s">
        <v>126</v>
      </c>
      <c r="C1231" s="51">
        <f>IFERROR(VLOOKUP(A1231,Sheet2!A:D,4,0),0)</f>
        <v>0</v>
      </c>
      <c r="D1231" s="51"/>
      <c r="E1231" s="39">
        <f t="shared" si="18"/>
        <v>0</v>
      </c>
    </row>
    <row r="1232" ht="20.25" hidden="1" customHeight="1" spans="1:5">
      <c r="A1232" s="65" t="s">
        <v>1047</v>
      </c>
      <c r="B1232" s="50" t="s">
        <v>1048</v>
      </c>
      <c r="C1232" s="51">
        <f>IFERROR(VLOOKUP(A1232,Sheet2!A:D,4,0),0)</f>
        <v>0</v>
      </c>
      <c r="D1232" s="51"/>
      <c r="E1232" s="39">
        <f t="shared" si="18"/>
        <v>0</v>
      </c>
    </row>
    <row r="1233" ht="20.25" hidden="1" customHeight="1" spans="1:5">
      <c r="A1233" s="64" t="s">
        <v>1049</v>
      </c>
      <c r="B1233" s="48" t="s">
        <v>1050</v>
      </c>
      <c r="C1233" s="46">
        <f>SUM(C1234:C1239)</f>
        <v>0</v>
      </c>
      <c r="D1233" s="46"/>
      <c r="E1233" s="39">
        <f t="shared" si="18"/>
        <v>0</v>
      </c>
    </row>
    <row r="1234" ht="20.25" hidden="1" customHeight="1" spans="1:5">
      <c r="A1234" s="65" t="s">
        <v>1051</v>
      </c>
      <c r="B1234" s="50" t="s">
        <v>1052</v>
      </c>
      <c r="C1234" s="51">
        <f>IFERROR(VLOOKUP(A1234,Sheet2!A:D,4,0),0)</f>
        <v>0</v>
      </c>
      <c r="D1234" s="51"/>
      <c r="E1234" s="39">
        <f t="shared" si="18"/>
        <v>0</v>
      </c>
    </row>
    <row r="1235" ht="20.25" hidden="1" customHeight="1" spans="1:5">
      <c r="A1235" s="65" t="s">
        <v>1053</v>
      </c>
      <c r="B1235" s="50" t="s">
        <v>1054</v>
      </c>
      <c r="C1235" s="51">
        <f>IFERROR(VLOOKUP(A1235,Sheet2!A:D,4,0),0)</f>
        <v>0</v>
      </c>
      <c r="D1235" s="51"/>
      <c r="E1235" s="39">
        <f t="shared" si="18"/>
        <v>0</v>
      </c>
    </row>
    <row r="1236" ht="20.25" hidden="1" customHeight="1" spans="1:5">
      <c r="A1236" s="65" t="s">
        <v>1055</v>
      </c>
      <c r="B1236" s="50" t="s">
        <v>1056</v>
      </c>
      <c r="C1236" s="51">
        <f>IFERROR(VLOOKUP(A1236,Sheet2!A:D,4,0),0)</f>
        <v>0</v>
      </c>
      <c r="D1236" s="51"/>
      <c r="E1236" s="39">
        <f t="shared" ref="E1236:E1299" si="19">D1236/10000</f>
        <v>0</v>
      </c>
    </row>
    <row r="1237" ht="20.25" hidden="1" customHeight="1" spans="1:5">
      <c r="A1237" s="65" t="s">
        <v>1057</v>
      </c>
      <c r="B1237" s="50" t="s">
        <v>1058</v>
      </c>
      <c r="C1237" s="51">
        <f>IFERROR(VLOOKUP(A1237,Sheet2!A:D,4,0),0)</f>
        <v>0</v>
      </c>
      <c r="D1237" s="51"/>
      <c r="E1237" s="39">
        <f t="shared" si="19"/>
        <v>0</v>
      </c>
    </row>
    <row r="1238" ht="20.25" hidden="1" customHeight="1" spans="1:5">
      <c r="A1238" s="65" t="s">
        <v>1059</v>
      </c>
      <c r="B1238" s="50" t="s">
        <v>1060</v>
      </c>
      <c r="C1238" s="51"/>
      <c r="D1238" s="51"/>
      <c r="E1238" s="39">
        <f t="shared" si="19"/>
        <v>0</v>
      </c>
    </row>
    <row r="1239" ht="20.25" hidden="1" customHeight="1" spans="1:5">
      <c r="A1239" s="65" t="s">
        <v>1061</v>
      </c>
      <c r="B1239" s="50" t="s">
        <v>1062</v>
      </c>
      <c r="C1239" s="51">
        <f>IFERROR(VLOOKUP(A1239,Sheet2!A:D,4,0),0)</f>
        <v>0</v>
      </c>
      <c r="D1239" s="51"/>
      <c r="E1239" s="39">
        <f t="shared" si="19"/>
        <v>0</v>
      </c>
    </row>
    <row r="1240" ht="20.25" hidden="1" customHeight="1" spans="1:5">
      <c r="A1240" s="64" t="s">
        <v>1063</v>
      </c>
      <c r="B1240" s="48" t="s">
        <v>1064</v>
      </c>
      <c r="C1240" s="46">
        <f>SUM(C1241:C1245)</f>
        <v>0</v>
      </c>
      <c r="D1240" s="46"/>
      <c r="E1240" s="39">
        <f t="shared" si="19"/>
        <v>0</v>
      </c>
    </row>
    <row r="1241" ht="20.25" hidden="1" customHeight="1" spans="1:5">
      <c r="A1241" s="65" t="s">
        <v>1065</v>
      </c>
      <c r="B1241" s="50" t="s">
        <v>1066</v>
      </c>
      <c r="C1241" s="51">
        <f>IFERROR(VLOOKUP(A1241,Sheet2!A:D,4,0),0)</f>
        <v>0</v>
      </c>
      <c r="D1241" s="51"/>
      <c r="E1241" s="39">
        <f t="shared" si="19"/>
        <v>0</v>
      </c>
    </row>
    <row r="1242" ht="20.25" hidden="1" customHeight="1" spans="1:5">
      <c r="A1242" s="65" t="s">
        <v>1067</v>
      </c>
      <c r="B1242" s="50" t="s">
        <v>1068</v>
      </c>
      <c r="C1242" s="51">
        <f>IFERROR(VLOOKUP(A1242,Sheet2!A:D,4,0),0)</f>
        <v>0</v>
      </c>
      <c r="D1242" s="51"/>
      <c r="E1242" s="39">
        <f t="shared" si="19"/>
        <v>0</v>
      </c>
    </row>
    <row r="1243" ht="20.25" hidden="1" customHeight="1" spans="1:5">
      <c r="A1243" s="65" t="s">
        <v>1069</v>
      </c>
      <c r="B1243" s="50" t="s">
        <v>1070</v>
      </c>
      <c r="C1243" s="51">
        <f>IFERROR(VLOOKUP(A1243,Sheet2!A:D,4,0),0)</f>
        <v>0</v>
      </c>
      <c r="D1243" s="51"/>
      <c r="E1243" s="39">
        <f t="shared" si="19"/>
        <v>0</v>
      </c>
    </row>
    <row r="1244" ht="20.25" hidden="1" customHeight="1" spans="1:5">
      <c r="A1244" s="65" t="s">
        <v>1071</v>
      </c>
      <c r="B1244" s="50" t="s">
        <v>1072</v>
      </c>
      <c r="C1244" s="51">
        <f>IFERROR(VLOOKUP(A1244,Sheet2!A:D,4,0),0)</f>
        <v>0</v>
      </c>
      <c r="D1244" s="51"/>
      <c r="E1244" s="39">
        <f t="shared" si="19"/>
        <v>0</v>
      </c>
    </row>
    <row r="1245" ht="20.25" hidden="1" customHeight="1" spans="1:5">
      <c r="A1245" s="65" t="s">
        <v>1073</v>
      </c>
      <c r="B1245" s="50" t="s">
        <v>1074</v>
      </c>
      <c r="C1245" s="51">
        <f>IFERROR(VLOOKUP(A1245,Sheet2!A:D,4,0),0)</f>
        <v>0</v>
      </c>
      <c r="D1245" s="51"/>
      <c r="E1245" s="39">
        <f t="shared" si="19"/>
        <v>0</v>
      </c>
    </row>
    <row r="1246" ht="20.25" hidden="1" customHeight="1" spans="1:5">
      <c r="A1246" s="64" t="s">
        <v>1075</v>
      </c>
      <c r="B1246" s="48" t="s">
        <v>1076</v>
      </c>
      <c r="C1246" s="46">
        <f>SUM(C1247:C1258)</f>
        <v>0</v>
      </c>
      <c r="D1246" s="46"/>
      <c r="E1246" s="39">
        <f t="shared" si="19"/>
        <v>0</v>
      </c>
    </row>
    <row r="1247" ht="20.25" hidden="1" customHeight="1" spans="1:5">
      <c r="A1247" s="65" t="s">
        <v>1077</v>
      </c>
      <c r="B1247" s="50" t="s">
        <v>1078</v>
      </c>
      <c r="C1247" s="51">
        <f>IFERROR(VLOOKUP(A1247,Sheet2!A:D,4,0),0)</f>
        <v>0</v>
      </c>
      <c r="D1247" s="51"/>
      <c r="E1247" s="39">
        <f t="shared" si="19"/>
        <v>0</v>
      </c>
    </row>
    <row r="1248" ht="20.25" hidden="1" customHeight="1" spans="1:5">
      <c r="A1248" s="65" t="s">
        <v>1079</v>
      </c>
      <c r="B1248" s="50" t="s">
        <v>1080</v>
      </c>
      <c r="C1248" s="51">
        <f>IFERROR(VLOOKUP(A1248,Sheet2!A:D,4,0),0)</f>
        <v>0</v>
      </c>
      <c r="D1248" s="51"/>
      <c r="E1248" s="39">
        <f t="shared" si="19"/>
        <v>0</v>
      </c>
    </row>
    <row r="1249" ht="20.25" hidden="1" customHeight="1" spans="1:5">
      <c r="A1249" s="65" t="s">
        <v>1081</v>
      </c>
      <c r="B1249" s="50" t="s">
        <v>1082</v>
      </c>
      <c r="C1249" s="51">
        <f>IFERROR(VLOOKUP(A1249,Sheet2!A:D,4,0),0)</f>
        <v>0</v>
      </c>
      <c r="D1249" s="51"/>
      <c r="E1249" s="39">
        <f t="shared" si="19"/>
        <v>0</v>
      </c>
    </row>
    <row r="1250" ht="20.25" hidden="1" customHeight="1" spans="1:5">
      <c r="A1250" s="65" t="s">
        <v>1083</v>
      </c>
      <c r="B1250" s="50" t="s">
        <v>1084</v>
      </c>
      <c r="C1250" s="51">
        <f>IFERROR(VLOOKUP(A1250,Sheet2!A:D,4,0),0)</f>
        <v>0</v>
      </c>
      <c r="D1250" s="51"/>
      <c r="E1250" s="39">
        <f t="shared" si="19"/>
        <v>0</v>
      </c>
    </row>
    <row r="1251" ht="20.25" hidden="1" customHeight="1" spans="1:5">
      <c r="A1251" s="65" t="s">
        <v>1085</v>
      </c>
      <c r="B1251" s="50" t="s">
        <v>1086</v>
      </c>
      <c r="C1251" s="51">
        <f>IFERROR(VLOOKUP(A1251,Sheet2!A:D,4,0),0)</f>
        <v>0</v>
      </c>
      <c r="D1251" s="51"/>
      <c r="E1251" s="39">
        <f t="shared" si="19"/>
        <v>0</v>
      </c>
    </row>
    <row r="1252" ht="20.25" hidden="1" customHeight="1" spans="1:5">
      <c r="A1252" s="65" t="s">
        <v>1087</v>
      </c>
      <c r="B1252" s="50" t="s">
        <v>1088</v>
      </c>
      <c r="C1252" s="51">
        <f>IFERROR(VLOOKUP(A1252,Sheet2!A:D,4,0),0)</f>
        <v>0</v>
      </c>
      <c r="D1252" s="51"/>
      <c r="E1252" s="39">
        <f t="shared" si="19"/>
        <v>0</v>
      </c>
    </row>
    <row r="1253" ht="20.25" hidden="1" customHeight="1" spans="1:5">
      <c r="A1253" s="65" t="s">
        <v>1089</v>
      </c>
      <c r="B1253" s="50" t="s">
        <v>1090</v>
      </c>
      <c r="C1253" s="51">
        <f>IFERROR(VLOOKUP(A1253,Sheet2!A:D,4,0),0)</f>
        <v>0</v>
      </c>
      <c r="D1253" s="51"/>
      <c r="E1253" s="39">
        <f t="shared" si="19"/>
        <v>0</v>
      </c>
    </row>
    <row r="1254" ht="20.25" hidden="1" customHeight="1" spans="1:5">
      <c r="A1254" s="65" t="s">
        <v>1091</v>
      </c>
      <c r="B1254" s="50" t="s">
        <v>1092</v>
      </c>
      <c r="C1254" s="51">
        <f>IFERROR(VLOOKUP(A1254,Sheet2!A:D,4,0),0)</f>
        <v>0</v>
      </c>
      <c r="D1254" s="51"/>
      <c r="E1254" s="39">
        <f t="shared" si="19"/>
        <v>0</v>
      </c>
    </row>
    <row r="1255" ht="20.25" hidden="1" customHeight="1" spans="1:5">
      <c r="A1255" s="65" t="s">
        <v>1093</v>
      </c>
      <c r="B1255" s="50" t="s">
        <v>1094</v>
      </c>
      <c r="C1255" s="51">
        <f>IFERROR(VLOOKUP(A1255,Sheet2!A:D,4,0),0)</f>
        <v>0</v>
      </c>
      <c r="D1255" s="51"/>
      <c r="E1255" s="39">
        <f t="shared" si="19"/>
        <v>0</v>
      </c>
    </row>
    <row r="1256" ht="20.25" hidden="1" customHeight="1" spans="1:5">
      <c r="A1256" s="65" t="s">
        <v>1095</v>
      </c>
      <c r="B1256" s="50" t="s">
        <v>1096</v>
      </c>
      <c r="C1256" s="51">
        <f>IFERROR(VLOOKUP(A1256,Sheet2!A:D,4,0),0)</f>
        <v>0</v>
      </c>
      <c r="D1256" s="51"/>
      <c r="E1256" s="39">
        <f t="shared" si="19"/>
        <v>0</v>
      </c>
    </row>
    <row r="1257" ht="20.25" hidden="1" customHeight="1" spans="1:5">
      <c r="A1257" s="65" t="s">
        <v>1097</v>
      </c>
      <c r="B1257" s="50" t="s">
        <v>1098</v>
      </c>
      <c r="C1257" s="51"/>
      <c r="D1257" s="51"/>
      <c r="E1257" s="39">
        <f t="shared" si="19"/>
        <v>0</v>
      </c>
    </row>
    <row r="1258" ht="20.25" hidden="1" customHeight="1" spans="1:5">
      <c r="A1258" s="65" t="s">
        <v>1099</v>
      </c>
      <c r="B1258" s="50" t="s">
        <v>1100</v>
      </c>
      <c r="C1258" s="51">
        <f>IFERROR(VLOOKUP(A1258,Sheet2!A:D,4,0),0)</f>
        <v>0</v>
      </c>
      <c r="D1258" s="51"/>
      <c r="E1258" s="39">
        <f t="shared" si="19"/>
        <v>0</v>
      </c>
    </row>
    <row r="1259" ht="20.25" hidden="1" customHeight="1" spans="1:5">
      <c r="A1259" s="64" t="s">
        <v>1101</v>
      </c>
      <c r="B1259" s="48" t="s">
        <v>38</v>
      </c>
      <c r="C1259" s="46">
        <f>C1260+C1271+C1278+C1286+C1299+C1303+C1307</f>
        <v>0</v>
      </c>
      <c r="D1259" s="46"/>
      <c r="E1259" s="39">
        <f t="shared" si="19"/>
        <v>0</v>
      </c>
    </row>
    <row r="1260" ht="20.25" hidden="1" customHeight="1" spans="1:5">
      <c r="A1260" s="64" t="s">
        <v>1102</v>
      </c>
      <c r="B1260" s="48" t="s">
        <v>1103</v>
      </c>
      <c r="C1260" s="46">
        <f>SUM(C1261:C1270)</f>
        <v>0</v>
      </c>
      <c r="D1260" s="46"/>
      <c r="E1260" s="39">
        <f t="shared" si="19"/>
        <v>0</v>
      </c>
    </row>
    <row r="1261" ht="20.25" hidden="1" customHeight="1" spans="1:5">
      <c r="A1261" s="65" t="s">
        <v>1104</v>
      </c>
      <c r="B1261" s="50" t="s">
        <v>117</v>
      </c>
      <c r="C1261" s="51">
        <f>IFERROR(VLOOKUP(A1261,Sheet2!A:D,4,0),0)</f>
        <v>0</v>
      </c>
      <c r="D1261" s="51"/>
      <c r="E1261" s="39">
        <f t="shared" si="19"/>
        <v>0</v>
      </c>
    </row>
    <row r="1262" ht="20.25" hidden="1" customHeight="1" spans="1:5">
      <c r="A1262" s="65" t="s">
        <v>1105</v>
      </c>
      <c r="B1262" s="50" t="s">
        <v>118</v>
      </c>
      <c r="C1262" s="51">
        <f>IFERROR(VLOOKUP(A1262,Sheet2!A:D,4,0),0)</f>
        <v>0</v>
      </c>
      <c r="D1262" s="51"/>
      <c r="E1262" s="39">
        <f t="shared" si="19"/>
        <v>0</v>
      </c>
    </row>
    <row r="1263" ht="20.25" hidden="1" customHeight="1" spans="1:5">
      <c r="A1263" s="65" t="s">
        <v>1106</v>
      </c>
      <c r="B1263" s="50" t="s">
        <v>119</v>
      </c>
      <c r="C1263" s="51">
        <f>IFERROR(VLOOKUP(A1263,Sheet2!A:D,4,0),0)</f>
        <v>0</v>
      </c>
      <c r="D1263" s="51"/>
      <c r="E1263" s="39">
        <f t="shared" si="19"/>
        <v>0</v>
      </c>
    </row>
    <row r="1264" ht="20.25" hidden="1" customHeight="1" spans="1:5">
      <c r="A1264" s="65" t="s">
        <v>1107</v>
      </c>
      <c r="B1264" s="50" t="s">
        <v>1108</v>
      </c>
      <c r="C1264" s="51">
        <f>IFERROR(VLOOKUP(A1264,Sheet2!A:D,4,0),0)</f>
        <v>0</v>
      </c>
      <c r="D1264" s="51"/>
      <c r="E1264" s="39">
        <f t="shared" si="19"/>
        <v>0</v>
      </c>
    </row>
    <row r="1265" ht="20.25" hidden="1" customHeight="1" spans="1:5">
      <c r="A1265" s="65" t="s">
        <v>1109</v>
      </c>
      <c r="B1265" s="50" t="s">
        <v>1110</v>
      </c>
      <c r="C1265" s="51">
        <f>IFERROR(VLOOKUP(A1265,Sheet2!A:D,4,0),0)</f>
        <v>0</v>
      </c>
      <c r="D1265" s="51"/>
      <c r="E1265" s="39">
        <f t="shared" si="19"/>
        <v>0</v>
      </c>
    </row>
    <row r="1266" ht="20.25" hidden="1" customHeight="1" spans="1:5">
      <c r="A1266" s="65" t="s">
        <v>1111</v>
      </c>
      <c r="B1266" s="50" t="s">
        <v>1112</v>
      </c>
      <c r="C1266" s="51">
        <f>IFERROR(VLOOKUP(A1266,Sheet2!A:D,4,0),0)</f>
        <v>0</v>
      </c>
      <c r="D1266" s="51"/>
      <c r="E1266" s="39">
        <f t="shared" si="19"/>
        <v>0</v>
      </c>
    </row>
    <row r="1267" ht="20.25" hidden="1" customHeight="1" spans="1:5">
      <c r="A1267" s="65" t="s">
        <v>1113</v>
      </c>
      <c r="B1267" s="50" t="s">
        <v>1114</v>
      </c>
      <c r="C1267" s="51">
        <f>IFERROR(VLOOKUP(A1267,Sheet2!A:D,4,0),0)</f>
        <v>0</v>
      </c>
      <c r="D1267" s="51"/>
      <c r="E1267" s="39">
        <f t="shared" si="19"/>
        <v>0</v>
      </c>
    </row>
    <row r="1268" ht="20.25" hidden="1" customHeight="1" spans="1:5">
      <c r="A1268" s="65" t="s">
        <v>1115</v>
      </c>
      <c r="B1268" s="50" t="s">
        <v>1116</v>
      </c>
      <c r="C1268" s="51">
        <f>IFERROR(VLOOKUP(A1268,Sheet2!A:D,4,0),0)</f>
        <v>0</v>
      </c>
      <c r="D1268" s="51"/>
      <c r="E1268" s="39">
        <f t="shared" si="19"/>
        <v>0</v>
      </c>
    </row>
    <row r="1269" ht="20.25" hidden="1" customHeight="1" spans="1:5">
      <c r="A1269" s="65" t="s">
        <v>1117</v>
      </c>
      <c r="B1269" s="50" t="s">
        <v>126</v>
      </c>
      <c r="C1269" s="51">
        <f>IFERROR(VLOOKUP(A1269,Sheet2!A:D,4,0),0)</f>
        <v>0</v>
      </c>
      <c r="D1269" s="51"/>
      <c r="E1269" s="39">
        <f t="shared" si="19"/>
        <v>0</v>
      </c>
    </row>
    <row r="1270" ht="20.25" hidden="1" customHeight="1" spans="1:5">
      <c r="A1270" s="65" t="s">
        <v>1118</v>
      </c>
      <c r="B1270" s="50" t="s">
        <v>1119</v>
      </c>
      <c r="C1270" s="51">
        <f>IFERROR(VLOOKUP(A1270,Sheet2!A:D,4,0),0)</f>
        <v>0</v>
      </c>
      <c r="D1270" s="51"/>
      <c r="E1270" s="39">
        <f t="shared" si="19"/>
        <v>0</v>
      </c>
    </row>
    <row r="1271" ht="20.25" hidden="1" customHeight="1" spans="1:5">
      <c r="A1271" s="64" t="s">
        <v>1120</v>
      </c>
      <c r="B1271" s="48" t="s">
        <v>1121</v>
      </c>
      <c r="C1271" s="46">
        <f>SUM(C1272:C1277)</f>
        <v>0</v>
      </c>
      <c r="D1271" s="46"/>
      <c r="E1271" s="39">
        <f t="shared" si="19"/>
        <v>0</v>
      </c>
    </row>
    <row r="1272" ht="20.25" hidden="1" customHeight="1" spans="1:5">
      <c r="A1272" s="65" t="s">
        <v>1122</v>
      </c>
      <c r="B1272" s="50" t="s">
        <v>117</v>
      </c>
      <c r="C1272" s="51">
        <f>IFERROR(VLOOKUP(A1272,Sheet2!A:D,4,0),0)</f>
        <v>0</v>
      </c>
      <c r="D1272" s="51"/>
      <c r="E1272" s="39">
        <f t="shared" si="19"/>
        <v>0</v>
      </c>
    </row>
    <row r="1273" ht="20.25" hidden="1" customHeight="1" spans="1:5">
      <c r="A1273" s="65" t="s">
        <v>1123</v>
      </c>
      <c r="B1273" s="50" t="s">
        <v>118</v>
      </c>
      <c r="C1273" s="51">
        <f>IFERROR(VLOOKUP(A1273,Sheet2!A:D,4,0),0)</f>
        <v>0</v>
      </c>
      <c r="D1273" s="51"/>
      <c r="E1273" s="39">
        <f t="shared" si="19"/>
        <v>0</v>
      </c>
    </row>
    <row r="1274" ht="20.25" hidden="1" customHeight="1" spans="1:5">
      <c r="A1274" s="65" t="s">
        <v>1124</v>
      </c>
      <c r="B1274" s="50" t="s">
        <v>119</v>
      </c>
      <c r="C1274" s="51">
        <f>IFERROR(VLOOKUP(A1274,Sheet2!A:D,4,0),0)</f>
        <v>0</v>
      </c>
      <c r="D1274" s="51"/>
      <c r="E1274" s="39">
        <f t="shared" si="19"/>
        <v>0</v>
      </c>
    </row>
    <row r="1275" s="38" customFormat="1" ht="20.25" hidden="1" customHeight="1" spans="1:5">
      <c r="A1275" s="65" t="s">
        <v>1125</v>
      </c>
      <c r="B1275" s="50" t="s">
        <v>1126</v>
      </c>
      <c r="C1275" s="51">
        <f>IFERROR(VLOOKUP(A1275,Sheet2!A:D,4,0),0)</f>
        <v>0</v>
      </c>
      <c r="D1275" s="51"/>
      <c r="E1275" s="39">
        <f t="shared" si="19"/>
        <v>0</v>
      </c>
    </row>
    <row r="1276" s="38" customFormat="1" ht="20.25" hidden="1" customHeight="1" spans="1:5">
      <c r="A1276" s="65" t="s">
        <v>1127</v>
      </c>
      <c r="B1276" s="50" t="s">
        <v>126</v>
      </c>
      <c r="C1276" s="51"/>
      <c r="D1276" s="51"/>
      <c r="E1276" s="39">
        <f t="shared" si="19"/>
        <v>0</v>
      </c>
    </row>
    <row r="1277" ht="20.25" hidden="1" customHeight="1" spans="1:5">
      <c r="A1277" s="65" t="s">
        <v>1128</v>
      </c>
      <c r="B1277" s="50" t="s">
        <v>1129</v>
      </c>
      <c r="C1277" s="51">
        <f>IFERROR(VLOOKUP(A1277,Sheet2!A:D,4,0),0)</f>
        <v>0</v>
      </c>
      <c r="D1277" s="51"/>
      <c r="E1277" s="39">
        <f t="shared" si="19"/>
        <v>0</v>
      </c>
    </row>
    <row r="1278" ht="20.25" hidden="1" customHeight="1" spans="1:5">
      <c r="A1278" s="64" t="s">
        <v>1130</v>
      </c>
      <c r="B1278" s="48" t="s">
        <v>1131</v>
      </c>
      <c r="C1278" s="46">
        <f>SUM(C1279:C1285)</f>
        <v>0</v>
      </c>
      <c r="D1278" s="46"/>
      <c r="E1278" s="39">
        <f t="shared" si="19"/>
        <v>0</v>
      </c>
    </row>
    <row r="1279" ht="20.25" hidden="1" customHeight="1" spans="1:5">
      <c r="A1279" s="65" t="s">
        <v>1132</v>
      </c>
      <c r="B1279" s="50" t="s">
        <v>117</v>
      </c>
      <c r="C1279" s="51">
        <f>IFERROR(VLOOKUP(A1279,Sheet2!A:D,4,0),0)</f>
        <v>0</v>
      </c>
      <c r="D1279" s="51"/>
      <c r="E1279" s="39">
        <f t="shared" si="19"/>
        <v>0</v>
      </c>
    </row>
    <row r="1280" s="38" customFormat="1" ht="20.25" hidden="1" customHeight="1" spans="1:5">
      <c r="A1280" s="65" t="s">
        <v>1133</v>
      </c>
      <c r="B1280" s="50" t="s">
        <v>118</v>
      </c>
      <c r="C1280" s="51">
        <f>IFERROR(VLOOKUP(A1280,Sheet2!A:D,4,0),0)</f>
        <v>0</v>
      </c>
      <c r="D1280" s="51"/>
      <c r="E1280" s="39">
        <f t="shared" si="19"/>
        <v>0</v>
      </c>
    </row>
    <row r="1281" ht="20.25" hidden="1" customHeight="1" spans="1:5">
      <c r="A1281" s="65" t="s">
        <v>1134</v>
      </c>
      <c r="B1281" s="50" t="s">
        <v>119</v>
      </c>
      <c r="C1281" s="51">
        <f>IFERROR(VLOOKUP(A1281,Sheet2!A:D,4,0),0)</f>
        <v>0</v>
      </c>
      <c r="D1281" s="51"/>
      <c r="E1281" s="39">
        <f t="shared" si="19"/>
        <v>0</v>
      </c>
    </row>
    <row r="1282" ht="20.25" hidden="1" customHeight="1" spans="1:5">
      <c r="A1282" s="65" t="s">
        <v>1135</v>
      </c>
      <c r="B1282" s="50" t="s">
        <v>1136</v>
      </c>
      <c r="C1282" s="51">
        <f>IFERROR(VLOOKUP(A1282,Sheet2!A:D,4,0),0)</f>
        <v>0</v>
      </c>
      <c r="D1282" s="51"/>
      <c r="E1282" s="39">
        <f t="shared" si="19"/>
        <v>0</v>
      </c>
    </row>
    <row r="1283" ht="20.25" hidden="1" customHeight="1" spans="1:5">
      <c r="A1283" s="65" t="s">
        <v>1137</v>
      </c>
      <c r="B1283" s="50" t="s">
        <v>1138</v>
      </c>
      <c r="C1283" s="51">
        <f>IFERROR(VLOOKUP(A1283,Sheet2!A:D,4,0),0)</f>
        <v>0</v>
      </c>
      <c r="D1283" s="51"/>
      <c r="E1283" s="39">
        <f t="shared" si="19"/>
        <v>0</v>
      </c>
    </row>
    <row r="1284" ht="20.25" hidden="1" customHeight="1" spans="1:5">
      <c r="A1284" s="65" t="s">
        <v>1139</v>
      </c>
      <c r="B1284" s="50" t="s">
        <v>126</v>
      </c>
      <c r="C1284" s="51">
        <f>IFERROR(VLOOKUP(A1284,Sheet2!A:D,4,0),0)</f>
        <v>0</v>
      </c>
      <c r="D1284" s="51"/>
      <c r="E1284" s="39">
        <f t="shared" si="19"/>
        <v>0</v>
      </c>
    </row>
    <row r="1285" ht="20.25" hidden="1" customHeight="1" spans="1:5">
      <c r="A1285" s="65" t="s">
        <v>1140</v>
      </c>
      <c r="B1285" s="50" t="s">
        <v>1141</v>
      </c>
      <c r="C1285" s="51">
        <f>IFERROR(VLOOKUP(A1285,Sheet2!A:D,4,0),0)</f>
        <v>0</v>
      </c>
      <c r="D1285" s="51"/>
      <c r="E1285" s="39">
        <f t="shared" si="19"/>
        <v>0</v>
      </c>
    </row>
    <row r="1286" ht="20.25" hidden="1" customHeight="1" spans="1:5">
      <c r="A1286" s="64" t="s">
        <v>1142</v>
      </c>
      <c r="B1286" s="48" t="s">
        <v>1143</v>
      </c>
      <c r="C1286" s="46">
        <f>SUM(C1287:C1298)</f>
        <v>0</v>
      </c>
      <c r="D1286" s="46"/>
      <c r="E1286" s="39">
        <f t="shared" si="19"/>
        <v>0</v>
      </c>
    </row>
    <row r="1287" ht="20.25" hidden="1" customHeight="1" spans="1:5">
      <c r="A1287" s="65" t="s">
        <v>1144</v>
      </c>
      <c r="B1287" s="50" t="s">
        <v>117</v>
      </c>
      <c r="C1287" s="51">
        <f>IFERROR(VLOOKUP(A1287,Sheet2!A:D,4,0),0)</f>
        <v>0</v>
      </c>
      <c r="D1287" s="51"/>
      <c r="E1287" s="39">
        <f t="shared" si="19"/>
        <v>0</v>
      </c>
    </row>
    <row r="1288" ht="20.25" hidden="1" customHeight="1" spans="1:5">
      <c r="A1288" s="65" t="s">
        <v>1145</v>
      </c>
      <c r="B1288" s="50" t="s">
        <v>118</v>
      </c>
      <c r="C1288" s="51">
        <f>IFERROR(VLOOKUP(A1288,Sheet2!A:D,4,0),0)</f>
        <v>0</v>
      </c>
      <c r="D1288" s="51"/>
      <c r="E1288" s="39">
        <f t="shared" si="19"/>
        <v>0</v>
      </c>
    </row>
    <row r="1289" ht="20.25" hidden="1" customHeight="1" spans="1:5">
      <c r="A1289" s="65" t="s">
        <v>1146</v>
      </c>
      <c r="B1289" s="50" t="s">
        <v>119</v>
      </c>
      <c r="C1289" s="51">
        <f>IFERROR(VLOOKUP(A1289,Sheet2!A:D,4,0),0)</f>
        <v>0</v>
      </c>
      <c r="D1289" s="51"/>
      <c r="E1289" s="39">
        <f t="shared" si="19"/>
        <v>0</v>
      </c>
    </row>
    <row r="1290" ht="20.25" hidden="1" customHeight="1" spans="1:5">
      <c r="A1290" s="65" t="s">
        <v>1147</v>
      </c>
      <c r="B1290" s="50" t="s">
        <v>1148</v>
      </c>
      <c r="C1290" s="51">
        <f>IFERROR(VLOOKUP(A1290,Sheet2!A:D,4,0),0)</f>
        <v>0</v>
      </c>
      <c r="D1290" s="51"/>
      <c r="E1290" s="39">
        <f t="shared" si="19"/>
        <v>0</v>
      </c>
    </row>
    <row r="1291" ht="20.25" hidden="1" customHeight="1" spans="1:5">
      <c r="A1291" s="65" t="s">
        <v>1149</v>
      </c>
      <c r="B1291" s="50" t="s">
        <v>1150</v>
      </c>
      <c r="C1291" s="51">
        <f>IFERROR(VLOOKUP(A1291,Sheet2!A:D,4,0),0)</f>
        <v>0</v>
      </c>
      <c r="D1291" s="51"/>
      <c r="E1291" s="39">
        <f t="shared" si="19"/>
        <v>0</v>
      </c>
    </row>
    <row r="1292" ht="20.25" hidden="1" customHeight="1" spans="1:5">
      <c r="A1292" s="65" t="s">
        <v>1151</v>
      </c>
      <c r="B1292" s="50" t="s">
        <v>1152</v>
      </c>
      <c r="C1292" s="51">
        <f>IFERROR(VLOOKUP(A1292,Sheet2!A:D,4,0),0)</f>
        <v>0</v>
      </c>
      <c r="D1292" s="51"/>
      <c r="E1292" s="39">
        <f t="shared" si="19"/>
        <v>0</v>
      </c>
    </row>
    <row r="1293" ht="20.25" hidden="1" customHeight="1" spans="1:5">
      <c r="A1293" s="65" t="s">
        <v>1153</v>
      </c>
      <c r="B1293" s="50" t="s">
        <v>1154</v>
      </c>
      <c r="C1293" s="51">
        <f>IFERROR(VLOOKUP(A1293,Sheet2!A:D,4,0),0)</f>
        <v>0</v>
      </c>
      <c r="D1293" s="51"/>
      <c r="E1293" s="39">
        <f t="shared" si="19"/>
        <v>0</v>
      </c>
    </row>
    <row r="1294" ht="20.25" hidden="1" customHeight="1" spans="1:5">
      <c r="A1294" s="65" t="s">
        <v>1155</v>
      </c>
      <c r="B1294" s="50" t="s">
        <v>1156</v>
      </c>
      <c r="C1294" s="51">
        <f>IFERROR(VLOOKUP(A1294,Sheet2!A:D,4,0),0)</f>
        <v>0</v>
      </c>
      <c r="D1294" s="51"/>
      <c r="E1294" s="39">
        <f t="shared" si="19"/>
        <v>0</v>
      </c>
    </row>
    <row r="1295" ht="20.45" hidden="1" customHeight="1" spans="1:5">
      <c r="A1295" s="65" t="s">
        <v>1157</v>
      </c>
      <c r="B1295" s="50" t="s">
        <v>1158</v>
      </c>
      <c r="C1295" s="51">
        <f>IFERROR(VLOOKUP(A1295,Sheet2!A:D,4,0),0)</f>
        <v>0</v>
      </c>
      <c r="D1295" s="51"/>
      <c r="E1295" s="39">
        <f t="shared" si="19"/>
        <v>0</v>
      </c>
    </row>
    <row r="1296" ht="20.45" hidden="1" customHeight="1" spans="1:5">
      <c r="A1296" s="65" t="s">
        <v>1159</v>
      </c>
      <c r="B1296" s="50" t="s">
        <v>1160</v>
      </c>
      <c r="C1296" s="51">
        <f>IFERROR(VLOOKUP(A1296,Sheet2!A:D,4,0),0)</f>
        <v>0</v>
      </c>
      <c r="D1296" s="51"/>
      <c r="E1296" s="39">
        <f t="shared" si="19"/>
        <v>0</v>
      </c>
    </row>
    <row r="1297" ht="20.45" hidden="1" customHeight="1" spans="1:5">
      <c r="A1297" s="65" t="s">
        <v>1161</v>
      </c>
      <c r="B1297" s="50" t="s">
        <v>1162</v>
      </c>
      <c r="C1297" s="51">
        <f>IFERROR(VLOOKUP(A1297,Sheet2!A:D,4,0),0)</f>
        <v>0</v>
      </c>
      <c r="D1297" s="51"/>
      <c r="E1297" s="39">
        <f t="shared" si="19"/>
        <v>0</v>
      </c>
    </row>
    <row r="1298" ht="20.45" hidden="1" customHeight="1" spans="1:5">
      <c r="A1298" s="65" t="s">
        <v>1163</v>
      </c>
      <c r="B1298" s="50" t="s">
        <v>1164</v>
      </c>
      <c r="C1298" s="51">
        <f>IFERROR(VLOOKUP(A1298,Sheet2!A:D,4,0),0)</f>
        <v>0</v>
      </c>
      <c r="D1298" s="51"/>
      <c r="E1298" s="39">
        <f t="shared" si="19"/>
        <v>0</v>
      </c>
    </row>
    <row r="1299" ht="20.45" hidden="1" customHeight="1" spans="1:5">
      <c r="A1299" s="64" t="s">
        <v>1165</v>
      </c>
      <c r="B1299" s="48" t="s">
        <v>1166</v>
      </c>
      <c r="C1299" s="46">
        <f>SUM(C1300:C1302)</f>
        <v>0</v>
      </c>
      <c r="D1299" s="46"/>
      <c r="E1299" s="39">
        <f t="shared" si="19"/>
        <v>0</v>
      </c>
    </row>
    <row r="1300" ht="20.45" hidden="1" customHeight="1" spans="1:5">
      <c r="A1300" s="65" t="s">
        <v>1167</v>
      </c>
      <c r="B1300" s="50" t="s">
        <v>1168</v>
      </c>
      <c r="C1300" s="51">
        <f>IFERROR(VLOOKUP(A1300,Sheet2!A:D,4,0),0)</f>
        <v>0</v>
      </c>
      <c r="D1300" s="51"/>
      <c r="E1300" s="39">
        <f t="shared" ref="E1300:E1340" si="20">D1300/10000</f>
        <v>0</v>
      </c>
    </row>
    <row r="1301" ht="20.45" hidden="1" customHeight="1" spans="1:5">
      <c r="A1301" s="65" t="s">
        <v>1169</v>
      </c>
      <c r="B1301" s="50" t="s">
        <v>1170</v>
      </c>
      <c r="C1301" s="51">
        <f>IFERROR(VLOOKUP(A1301,Sheet2!A:D,4,0),0)</f>
        <v>0</v>
      </c>
      <c r="D1301" s="51"/>
      <c r="E1301" s="39">
        <f t="shared" si="20"/>
        <v>0</v>
      </c>
    </row>
    <row r="1302" ht="20.45" hidden="1" customHeight="1" spans="1:5">
      <c r="A1302" s="65" t="s">
        <v>1171</v>
      </c>
      <c r="B1302" s="50" t="s">
        <v>1172</v>
      </c>
      <c r="C1302" s="51">
        <f>IFERROR(VLOOKUP(A1302,Sheet2!A:D,4,0),0)</f>
        <v>0</v>
      </c>
      <c r="D1302" s="51"/>
      <c r="E1302" s="39">
        <f t="shared" si="20"/>
        <v>0</v>
      </c>
    </row>
    <row r="1303" ht="20.45" hidden="1" customHeight="1" spans="1:5">
      <c r="A1303" s="64" t="s">
        <v>1173</v>
      </c>
      <c r="B1303" s="48" t="s">
        <v>1174</v>
      </c>
      <c r="C1303" s="46">
        <f>SUM(C1304:C1306)</f>
        <v>0</v>
      </c>
      <c r="D1303" s="46"/>
      <c r="E1303" s="39">
        <f t="shared" si="20"/>
        <v>0</v>
      </c>
    </row>
    <row r="1304" ht="20.45" hidden="1" customHeight="1" spans="1:5">
      <c r="A1304" s="65" t="s">
        <v>1175</v>
      </c>
      <c r="B1304" s="50" t="s">
        <v>1176</v>
      </c>
      <c r="C1304" s="51">
        <f>IFERROR(VLOOKUP(A1304,Sheet2!A:D,4,0),0)</f>
        <v>0</v>
      </c>
      <c r="D1304" s="51"/>
      <c r="E1304" s="39">
        <f t="shared" si="20"/>
        <v>0</v>
      </c>
    </row>
    <row r="1305" ht="20.45" hidden="1" customHeight="1" spans="1:5">
      <c r="A1305" s="65" t="s">
        <v>1177</v>
      </c>
      <c r="B1305" s="50" t="s">
        <v>1178</v>
      </c>
      <c r="C1305" s="51">
        <f>IFERROR(VLOOKUP(A1305,Sheet2!A:D,4,0),0)</f>
        <v>0</v>
      </c>
      <c r="D1305" s="51"/>
      <c r="E1305" s="39">
        <f t="shared" si="20"/>
        <v>0</v>
      </c>
    </row>
    <row r="1306" ht="20.45" hidden="1" customHeight="1" spans="1:5">
      <c r="A1306" s="65" t="s">
        <v>1179</v>
      </c>
      <c r="B1306" s="50" t="s">
        <v>1180</v>
      </c>
      <c r="C1306" s="51">
        <f>IFERROR(VLOOKUP(A1306,Sheet2!A:D,4,0),0)</f>
        <v>0</v>
      </c>
      <c r="D1306" s="51"/>
      <c r="E1306" s="39">
        <f t="shared" si="20"/>
        <v>0</v>
      </c>
    </row>
    <row r="1307" ht="20.45" hidden="1" customHeight="1" spans="1:5">
      <c r="A1307" s="64" t="s">
        <v>1181</v>
      </c>
      <c r="B1307" s="48" t="s">
        <v>1182</v>
      </c>
      <c r="C1307" s="46">
        <f>C1308</f>
        <v>0</v>
      </c>
      <c r="D1307" s="46"/>
      <c r="E1307" s="39">
        <f t="shared" si="20"/>
        <v>0</v>
      </c>
    </row>
    <row r="1308" ht="20.45" hidden="1" customHeight="1" spans="1:5">
      <c r="A1308" s="65" t="s">
        <v>1183</v>
      </c>
      <c r="B1308" s="50" t="s">
        <v>1184</v>
      </c>
      <c r="C1308" s="51"/>
      <c r="D1308" s="51"/>
      <c r="E1308" s="39">
        <f t="shared" si="20"/>
        <v>0</v>
      </c>
    </row>
    <row r="1309" ht="17.45" hidden="1" customHeight="1" spans="1:5">
      <c r="A1309" s="64" t="s">
        <v>1185</v>
      </c>
      <c r="B1309" s="48" t="s">
        <v>39</v>
      </c>
      <c r="C1309" s="46">
        <f>IFERROR(VLOOKUP(A1309,#REF!,5,0),0)</f>
        <v>0</v>
      </c>
      <c r="D1309" s="46"/>
      <c r="E1309" s="39">
        <f t="shared" si="20"/>
        <v>0</v>
      </c>
    </row>
    <row r="1310" ht="17.45" hidden="1" customHeight="1" spans="1:5">
      <c r="A1310" s="64" t="s">
        <v>1186</v>
      </c>
      <c r="B1310" s="48" t="s">
        <v>40</v>
      </c>
      <c r="C1310" s="46">
        <f>C1311+C1313</f>
        <v>0</v>
      </c>
      <c r="D1310" s="46"/>
      <c r="E1310" s="39">
        <f t="shared" si="20"/>
        <v>0</v>
      </c>
    </row>
    <row r="1311" ht="17.45" hidden="1" customHeight="1" spans="1:5">
      <c r="A1311" s="64" t="s">
        <v>1187</v>
      </c>
      <c r="B1311" s="48" t="s">
        <v>1188</v>
      </c>
      <c r="C1311" s="46">
        <f>C1312</f>
        <v>0</v>
      </c>
      <c r="D1311" s="46"/>
      <c r="E1311" s="39">
        <f t="shared" si="20"/>
        <v>0</v>
      </c>
    </row>
    <row r="1312" hidden="1" spans="1:5">
      <c r="A1312" s="65" t="s">
        <v>1189</v>
      </c>
      <c r="B1312" s="50" t="s">
        <v>1190</v>
      </c>
      <c r="C1312" s="51">
        <f>IFERROR(VLOOKUP(A1312,Sheet2!A:D,4,0),0)</f>
        <v>0</v>
      </c>
      <c r="D1312" s="51"/>
      <c r="E1312" s="39">
        <f t="shared" si="20"/>
        <v>0</v>
      </c>
    </row>
    <row r="1313" hidden="1" spans="1:5">
      <c r="A1313" s="64" t="s">
        <v>1191</v>
      </c>
      <c r="B1313" s="48" t="s">
        <v>955</v>
      </c>
      <c r="C1313" s="46">
        <f>C1314</f>
        <v>0</v>
      </c>
      <c r="D1313" s="46"/>
      <c r="E1313" s="39">
        <f t="shared" si="20"/>
        <v>0</v>
      </c>
    </row>
    <row r="1314" hidden="1" spans="1:5">
      <c r="A1314" s="65" t="s">
        <v>1192</v>
      </c>
      <c r="B1314" s="50" t="s">
        <v>40</v>
      </c>
      <c r="C1314" s="51">
        <f>IFERROR(VLOOKUP(A1314,Sheet2!A:D,4,0),0)</f>
        <v>0</v>
      </c>
      <c r="D1314" s="51"/>
      <c r="E1314" s="39">
        <f t="shared" si="20"/>
        <v>0</v>
      </c>
    </row>
    <row r="1315" hidden="1" spans="1:5">
      <c r="A1315" s="64" t="s">
        <v>1193</v>
      </c>
      <c r="B1315" s="48" t="s">
        <v>41</v>
      </c>
      <c r="C1315" s="46">
        <f>C1316+C1317+C1318</f>
        <v>0</v>
      </c>
      <c r="D1315" s="46"/>
      <c r="E1315" s="39">
        <f t="shared" si="20"/>
        <v>0</v>
      </c>
    </row>
    <row r="1316" hidden="1" spans="1:5">
      <c r="A1316" s="64" t="s">
        <v>1194</v>
      </c>
      <c r="B1316" s="48" t="s">
        <v>1195</v>
      </c>
      <c r="C1316" s="46">
        <f>IFERROR(VLOOKUP(A1316,#REF!,5,0),0)</f>
        <v>0</v>
      </c>
      <c r="D1316" s="46"/>
      <c r="E1316" s="39">
        <f t="shared" si="20"/>
        <v>0</v>
      </c>
    </row>
    <row r="1317" hidden="1" spans="1:5">
      <c r="A1317" s="64" t="s">
        <v>1196</v>
      </c>
      <c r="B1317" s="48" t="s">
        <v>1197</v>
      </c>
      <c r="C1317" s="46">
        <f>IFERROR(VLOOKUP(A1317,#REF!,5,0),0)</f>
        <v>0</v>
      </c>
      <c r="D1317" s="46"/>
      <c r="E1317" s="39">
        <f t="shared" si="20"/>
        <v>0</v>
      </c>
    </row>
    <row r="1318" hidden="1" spans="1:5">
      <c r="A1318" s="64" t="s">
        <v>1198</v>
      </c>
      <c r="B1318" s="48" t="s">
        <v>1199</v>
      </c>
      <c r="C1318" s="46">
        <f>SUM(C1319:C1322)</f>
        <v>0</v>
      </c>
      <c r="D1318" s="46"/>
      <c r="E1318" s="39">
        <f t="shared" si="20"/>
        <v>0</v>
      </c>
    </row>
    <row r="1319" hidden="1" spans="1:5">
      <c r="A1319" s="65" t="s">
        <v>1200</v>
      </c>
      <c r="B1319" s="50" t="s">
        <v>1201</v>
      </c>
      <c r="C1319" s="51">
        <f>IFERROR(VLOOKUP(A1319,Sheet2!A:D,4,0),0)</f>
        <v>0</v>
      </c>
      <c r="D1319" s="51"/>
      <c r="E1319" s="39">
        <f t="shared" si="20"/>
        <v>0</v>
      </c>
    </row>
    <row r="1320" hidden="1" spans="1:5">
      <c r="A1320" s="65" t="s">
        <v>1202</v>
      </c>
      <c r="B1320" s="50" t="s">
        <v>1203</v>
      </c>
      <c r="C1320" s="51">
        <f>IFERROR(VLOOKUP(A1320,Sheet2!A:D,4,0),0)</f>
        <v>0</v>
      </c>
      <c r="D1320" s="51"/>
      <c r="E1320" s="39">
        <f t="shared" si="20"/>
        <v>0</v>
      </c>
    </row>
    <row r="1321" hidden="1" spans="1:5">
      <c r="A1321" s="65" t="s">
        <v>1204</v>
      </c>
      <c r="B1321" s="50" t="s">
        <v>1205</v>
      </c>
      <c r="C1321" s="51">
        <f>IFERROR(VLOOKUP(A1321,Sheet2!A:D,4,0),0)</f>
        <v>0</v>
      </c>
      <c r="D1321" s="51"/>
      <c r="E1321" s="39">
        <f t="shared" si="20"/>
        <v>0</v>
      </c>
    </row>
    <row r="1322" hidden="1" spans="1:5">
      <c r="A1322" s="65" t="s">
        <v>1206</v>
      </c>
      <c r="B1322" s="50" t="s">
        <v>1207</v>
      </c>
      <c r="C1322" s="51">
        <f>IFERROR(VLOOKUP(A1322,Sheet2!A:D,4,0),0)</f>
        <v>0</v>
      </c>
      <c r="D1322" s="51"/>
      <c r="E1322" s="39">
        <f t="shared" si="20"/>
        <v>0</v>
      </c>
    </row>
    <row r="1323" hidden="1" spans="1:5">
      <c r="A1323" s="64" t="s">
        <v>1208</v>
      </c>
      <c r="B1323" s="48" t="s">
        <v>42</v>
      </c>
      <c r="C1323" s="46">
        <f>C1324+C1325+C1326</f>
        <v>0</v>
      </c>
      <c r="D1323" s="46"/>
      <c r="E1323" s="39">
        <f t="shared" si="20"/>
        <v>0</v>
      </c>
    </row>
    <row r="1324" hidden="1" spans="1:5">
      <c r="A1324" s="64" t="s">
        <v>1209</v>
      </c>
      <c r="B1324" s="48" t="s">
        <v>1210</v>
      </c>
      <c r="C1324" s="46">
        <f>IFERROR(VLOOKUP(A1324,#REF!,5,0),0)</f>
        <v>0</v>
      </c>
      <c r="D1324" s="46"/>
      <c r="E1324" s="39">
        <f t="shared" si="20"/>
        <v>0</v>
      </c>
    </row>
    <row r="1325" hidden="1" spans="1:5">
      <c r="A1325" s="64" t="s">
        <v>1211</v>
      </c>
      <c r="B1325" s="48" t="s">
        <v>1212</v>
      </c>
      <c r="C1325" s="46">
        <f>IFERROR(VLOOKUP(A1325,#REF!,5,0),0)</f>
        <v>0</v>
      </c>
      <c r="D1325" s="46"/>
      <c r="E1325" s="39">
        <f t="shared" si="20"/>
        <v>0</v>
      </c>
    </row>
    <row r="1326" hidden="1" spans="1:5">
      <c r="A1326" s="64" t="s">
        <v>1213</v>
      </c>
      <c r="B1326" s="48" t="s">
        <v>1214</v>
      </c>
      <c r="C1326" s="46">
        <f>IFERROR(VLOOKUP(A1326,#REF!,5,0),0)</f>
        <v>0</v>
      </c>
      <c r="D1326" s="46"/>
      <c r="E1326" s="39">
        <f t="shared" si="20"/>
        <v>0</v>
      </c>
    </row>
    <row r="1327" spans="1:5">
      <c r="A1327" s="66" t="s">
        <v>43</v>
      </c>
      <c r="B1327" s="67"/>
      <c r="C1327" s="68">
        <f>C1328+C1329</f>
        <v>12270</v>
      </c>
      <c r="D1327" s="68"/>
      <c r="E1327" s="39">
        <f t="shared" si="20"/>
        <v>0</v>
      </c>
    </row>
    <row r="1328" spans="1:5">
      <c r="A1328" s="69">
        <v>2300601</v>
      </c>
      <c r="B1328" s="70" t="s">
        <v>1215</v>
      </c>
      <c r="C1328" s="71">
        <v>6917</v>
      </c>
      <c r="D1328" s="71"/>
      <c r="E1328" s="39">
        <f t="shared" si="20"/>
        <v>0</v>
      </c>
    </row>
    <row r="1329" spans="1:5">
      <c r="A1329" s="48">
        <v>2300602</v>
      </c>
      <c r="B1329" s="72" t="s">
        <v>1216</v>
      </c>
      <c r="C1329" s="68">
        <f>C1330+C1331+C1332+C1333</f>
        <v>5353</v>
      </c>
      <c r="D1329" s="68"/>
      <c r="E1329" s="39">
        <f t="shared" si="20"/>
        <v>0</v>
      </c>
    </row>
    <row r="1330" spans="1:5">
      <c r="A1330" s="48"/>
      <c r="B1330" s="72" t="s">
        <v>1217</v>
      </c>
      <c r="C1330" s="68">
        <v>451</v>
      </c>
      <c r="D1330" s="68"/>
      <c r="E1330" s="39">
        <f t="shared" si="20"/>
        <v>0</v>
      </c>
    </row>
    <row r="1331" spans="1:5">
      <c r="A1331" s="48"/>
      <c r="B1331" s="72" t="s">
        <v>1218</v>
      </c>
      <c r="C1331" s="68">
        <v>583</v>
      </c>
      <c r="D1331" s="68"/>
      <c r="E1331" s="39">
        <f t="shared" si="20"/>
        <v>0</v>
      </c>
    </row>
    <row r="1332" spans="1:5">
      <c r="A1332" s="48"/>
      <c r="B1332" s="72" t="s">
        <v>1219</v>
      </c>
      <c r="C1332" s="68">
        <v>2701</v>
      </c>
      <c r="D1332" s="68"/>
      <c r="E1332" s="39">
        <f t="shared" si="20"/>
        <v>0</v>
      </c>
    </row>
    <row r="1333" spans="1:5">
      <c r="A1333" s="48"/>
      <c r="B1333" s="72" t="s">
        <v>1220</v>
      </c>
      <c r="C1333" s="68">
        <v>1618</v>
      </c>
      <c r="D1333" s="68"/>
      <c r="E1333" s="39">
        <f t="shared" si="20"/>
        <v>0</v>
      </c>
    </row>
    <row r="1334" spans="1:5">
      <c r="A1334" s="66" t="s">
        <v>44</v>
      </c>
      <c r="B1334" s="67"/>
      <c r="C1334" s="73">
        <f>C1335</f>
        <v>0</v>
      </c>
      <c r="D1334" s="73"/>
      <c r="E1334" s="39">
        <f t="shared" si="20"/>
        <v>0</v>
      </c>
    </row>
    <row r="1335" hidden="1" spans="1:5">
      <c r="A1335" s="74">
        <v>23103</v>
      </c>
      <c r="B1335" s="69" t="s">
        <v>1221</v>
      </c>
      <c r="C1335" s="75">
        <f>C1336</f>
        <v>0</v>
      </c>
      <c r="D1335" s="75"/>
      <c r="E1335" s="39">
        <f t="shared" si="20"/>
        <v>0</v>
      </c>
    </row>
    <row r="1336" hidden="1" spans="1:5">
      <c r="A1336" s="76">
        <v>2310301</v>
      </c>
      <c r="B1336" s="77" t="s">
        <v>1222</v>
      </c>
      <c r="C1336" s="71"/>
      <c r="D1336" s="71"/>
      <c r="E1336" s="39">
        <f t="shared" si="20"/>
        <v>0</v>
      </c>
    </row>
    <row r="1337" spans="1:5">
      <c r="A1337" s="66" t="s">
        <v>45</v>
      </c>
      <c r="B1337" s="67"/>
      <c r="C1337" s="73">
        <f>C1338</f>
        <v>0</v>
      </c>
      <c r="D1337" s="73"/>
      <c r="E1337" s="39">
        <f t="shared" si="20"/>
        <v>0</v>
      </c>
    </row>
    <row r="1338" hidden="1" spans="1:5">
      <c r="A1338" s="64">
        <v>23009</v>
      </c>
      <c r="B1338" s="48" t="s">
        <v>1223</v>
      </c>
      <c r="C1338" s="46">
        <f>ROUND(C1340-C6-C1327-C1334,0)</f>
        <v>0</v>
      </c>
      <c r="D1338" s="46"/>
      <c r="E1338" s="39">
        <f t="shared" si="20"/>
        <v>0</v>
      </c>
    </row>
    <row r="1339" hidden="1" spans="1:5">
      <c r="A1339" s="78" t="s">
        <v>46</v>
      </c>
      <c r="B1339" s="79"/>
      <c r="C1339" s="80"/>
      <c r="D1339" s="80"/>
      <c r="E1339" s="39">
        <f t="shared" si="20"/>
        <v>0</v>
      </c>
    </row>
    <row r="1340" spans="1:5">
      <c r="A1340" s="81" t="s">
        <v>48</v>
      </c>
      <c r="B1340" s="81"/>
      <c r="C1340" s="68">
        <f>镇一般预算收入!C79</f>
        <v>34049.97</v>
      </c>
      <c r="D1340" s="68"/>
      <c r="E1340" s="39">
        <f t="shared" si="20"/>
        <v>0</v>
      </c>
    </row>
  </sheetData>
  <autoFilter xmlns:etc="http://www.wps.cn/officeDocument/2017/etCustomData" ref="A5:E1340" etc:filterBottomFollowUsedRange="0">
    <filterColumn colId="2">
      <filters>
        <filter val="-"/>
        <filter val="300"/>
        <filter val="1.00"/>
        <filter val="2.00"/>
        <filter val="3.00"/>
        <filter val="4.00"/>
        <filter val="5.00"/>
        <filter val="6.00"/>
        <filter val="8.00"/>
        <filter val="9.00"/>
        <filter val="10.00"/>
        <filter val="12.00"/>
        <filter val="13.00"/>
        <filter val="14.00"/>
        <filter val="16.00"/>
        <filter val="17.00"/>
        <filter val="20.00"/>
        <filter val="22.00"/>
        <filter val="23.00"/>
        <filter val="24.00"/>
        <filter val="26.00"/>
        <filter val="27.00"/>
        <filter val="31.00"/>
        <filter val="34.00"/>
        <filter val="38.00"/>
        <filter val="47.00"/>
        <filter val="55.00"/>
        <filter val="57.00"/>
        <filter val="60.00"/>
        <filter val="61.00"/>
        <filter val="70.00"/>
        <filter val="75.00"/>
        <filter val="85.00"/>
        <filter val="95.00"/>
        <filter val="97.00"/>
        <filter val="103.00"/>
        <filter val="110.00"/>
        <filter val="111.00"/>
        <filter val="115.00"/>
        <filter val="183.00"/>
        <filter val="222.00"/>
        <filter val="235.00"/>
        <filter val="255.00"/>
        <filter val="274.00"/>
        <filter val="282.00"/>
        <filter val="300.00"/>
        <filter val="326.00"/>
        <filter val="345.00"/>
        <filter val="350.00"/>
        <filter val="364.00"/>
        <filter val="378.00"/>
        <filter val="425.00"/>
        <filter val="436.00"/>
        <filter val="458.00"/>
        <filter val="469.00"/>
        <filter val="515.00"/>
        <filter val="535.00"/>
        <filter val="932.00"/>
        <filter val="1"/>
        <filter val="2,701"/>
        <filter val="2"/>
        <filter val="4"/>
        <filter val="5"/>
        <filter val="6"/>
        <filter val="8"/>
        <filter val="110"/>
        <filter val="13"/>
        <filter val="6,917"/>
        <filter val="1,618"/>
        <filter val="4,125.00"/>
        <filter val="12,021"/>
        <filter val="22"/>
        <filter val="24"/>
        <filter val="324"/>
        <filter val="26"/>
        <filter val="28"/>
        <filter val="3,500.00"/>
        <filter val="31"/>
        <filter val="38"/>
        <filter val="2,738.00"/>
        <filter val="1,044"/>
        <filter val="449"/>
        <filter val="7,549"/>
        <filter val="34,049"/>
        <filter val="51"/>
        <filter val="451"/>
        <filter val="1,251"/>
        <filter val="5,353"/>
        <filter val="3,254"/>
        <filter val="60"/>
        <filter val="3,268"/>
        <filter val="770"/>
        <filter val="12,270"/>
        <filter val="7,024.00"/>
        <filter val="71"/>
        <filter val="74"/>
        <filter val="1,677"/>
        <filter val="378"/>
        <filter val="1,178"/>
        <filter val="79"/>
        <filter val="679"/>
        <filter val="21,779"/>
        <filter val="81"/>
        <filter val="1,381"/>
        <filter val="583"/>
        <filter val="86"/>
        <filter val="95"/>
        <filter val="97"/>
      </filters>
    </filterColumn>
    <extLst/>
  </autoFilter>
  <mergeCells count="8">
    <mergeCell ref="A2:C2"/>
    <mergeCell ref="A3:C3"/>
    <mergeCell ref="A6:B6"/>
    <mergeCell ref="A1327:B1327"/>
    <mergeCell ref="A1334:B1334"/>
    <mergeCell ref="A1337:B1337"/>
    <mergeCell ref="A1339:B1339"/>
    <mergeCell ref="A1340:B1340"/>
  </mergeCells>
  <pageMargins left="0.7" right="0.7" top="0.314583333333333" bottom="0.236111111111111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83"/>
  <sheetViews>
    <sheetView tabSelected="1" workbookViewId="0">
      <pane ySplit="5" topLeftCell="A6" activePane="bottomLeft" state="frozen"/>
      <selection/>
      <selection pane="bottomLeft" activeCell="B40" sqref="B40"/>
    </sheetView>
  </sheetViews>
  <sheetFormatPr defaultColWidth="9" defaultRowHeight="14.25" outlineLevelCol="2"/>
  <cols>
    <col min="1" max="1" width="13" style="9" customWidth="1"/>
    <col min="2" max="2" width="43.75" style="9" customWidth="1"/>
    <col min="3" max="3" width="15.3833333333333" style="10" customWidth="1"/>
    <col min="4" max="16384" width="9" style="9"/>
  </cols>
  <sheetData>
    <row r="1" spans="1:3">
      <c r="A1" s="8"/>
    </row>
    <row r="2" ht="55.5" customHeight="1" spans="1:3">
      <c r="A2" s="11" t="s">
        <v>49</v>
      </c>
      <c r="B2" s="11"/>
      <c r="C2" s="11"/>
    </row>
    <row r="3" ht="19.5" customHeight="1" spans="1:3">
      <c r="A3" s="12" t="s">
        <v>1224</v>
      </c>
      <c r="B3" s="12"/>
      <c r="C3" s="13"/>
    </row>
    <row r="4" ht="19.5" customHeight="1" spans="1:3">
      <c r="C4" s="14" t="s">
        <v>1</v>
      </c>
    </row>
    <row r="5" s="5" customFormat="1" ht="36.75" customHeight="1" spans="1:3">
      <c r="A5" s="15" t="s">
        <v>4</v>
      </c>
      <c r="B5" s="15" t="s">
        <v>5</v>
      </c>
      <c r="C5" s="16" t="s">
        <v>6</v>
      </c>
    </row>
    <row r="6" s="6" customFormat="1" ht="20.25" customHeight="1" spans="1:3">
      <c r="A6" s="17" t="s">
        <v>8</v>
      </c>
      <c r="B6" s="18"/>
      <c r="C6" s="19">
        <f>C7+C12+C23+C31+C38+C42+C45+C49+C52+C58+C61+C66+C69</f>
        <v>21780</v>
      </c>
    </row>
    <row r="7" s="6" customFormat="1" ht="20.25" customHeight="1" spans="1:3">
      <c r="A7" s="20">
        <v>501</v>
      </c>
      <c r="B7" s="20" t="s">
        <v>1225</v>
      </c>
      <c r="C7" s="19">
        <f>SUM(C8:C11)</f>
        <v>3208</v>
      </c>
    </row>
    <row r="8" s="7" customFormat="1" ht="20.25" customHeight="1" spans="1:3">
      <c r="A8" s="21">
        <v>50101</v>
      </c>
      <c r="B8" s="22" t="s">
        <v>1226</v>
      </c>
      <c r="C8" s="23">
        <v>1503</v>
      </c>
    </row>
    <row r="9" s="7" customFormat="1" ht="20.25" customHeight="1" spans="1:3">
      <c r="A9" s="21">
        <v>50102</v>
      </c>
      <c r="B9" s="22" t="s">
        <v>1227</v>
      </c>
      <c r="C9" s="23">
        <v>382</v>
      </c>
    </row>
    <row r="10" s="7" customFormat="1" ht="20.25" customHeight="1" spans="1:3">
      <c r="A10" s="21">
        <v>50103</v>
      </c>
      <c r="B10" s="22" t="s">
        <v>1005</v>
      </c>
      <c r="C10" s="23">
        <v>155</v>
      </c>
    </row>
    <row r="11" s="7" customFormat="1" ht="20.25" customHeight="1" spans="1:3">
      <c r="A11" s="21">
        <v>50199</v>
      </c>
      <c r="B11" s="22" t="s">
        <v>1228</v>
      </c>
      <c r="C11" s="23">
        <v>1168</v>
      </c>
    </row>
    <row r="12" s="6" customFormat="1" ht="20.25" customHeight="1" spans="1:3">
      <c r="A12" s="20">
        <v>502</v>
      </c>
      <c r="B12" s="20" t="s">
        <v>1229</v>
      </c>
      <c r="C12" s="19">
        <f>SUM(C13:C22)</f>
        <v>1192</v>
      </c>
    </row>
    <row r="13" s="7" customFormat="1" ht="20.25" customHeight="1" spans="1:3">
      <c r="A13" s="21">
        <v>50201</v>
      </c>
      <c r="B13" s="22" t="s">
        <v>1230</v>
      </c>
      <c r="C13" s="23">
        <v>598</v>
      </c>
    </row>
    <row r="14" s="7" customFormat="1" ht="20.25" hidden="1" customHeight="1" spans="1:3">
      <c r="A14" s="21">
        <v>50202</v>
      </c>
      <c r="B14" s="22" t="s">
        <v>1231</v>
      </c>
      <c r="C14" s="23"/>
    </row>
    <row r="15" s="7" customFormat="1" ht="20.25" hidden="1" customHeight="1" spans="1:3">
      <c r="A15" s="21">
        <v>50203</v>
      </c>
      <c r="B15" s="22" t="s">
        <v>1232</v>
      </c>
      <c r="C15" s="23"/>
    </row>
    <row r="16" s="7" customFormat="1" ht="20.25" customHeight="1" spans="1:3">
      <c r="A16" s="21">
        <v>50204</v>
      </c>
      <c r="B16" s="22" t="s">
        <v>1233</v>
      </c>
      <c r="C16" s="23">
        <v>1</v>
      </c>
    </row>
    <row r="17" s="7" customFormat="1" ht="20.25" customHeight="1" spans="1:3">
      <c r="A17" s="21">
        <v>50205</v>
      </c>
      <c r="B17" s="22" t="s">
        <v>1234</v>
      </c>
      <c r="C17" s="23">
        <v>256</v>
      </c>
    </row>
    <row r="18" s="7" customFormat="1" ht="20.25" hidden="1" customHeight="1" spans="1:3">
      <c r="A18" s="21">
        <v>50206</v>
      </c>
      <c r="B18" s="22" t="s">
        <v>1235</v>
      </c>
      <c r="C18" s="23"/>
    </row>
    <row r="19" s="7" customFormat="1" ht="20.25" hidden="1" customHeight="1" spans="1:3">
      <c r="A19" s="21">
        <v>50207</v>
      </c>
      <c r="B19" s="22" t="s">
        <v>1236</v>
      </c>
      <c r="C19" s="23"/>
    </row>
    <row r="20" s="7" customFormat="1" ht="20.25" customHeight="1" spans="1:3">
      <c r="A20" s="21">
        <v>50208</v>
      </c>
      <c r="B20" s="22" t="s">
        <v>1237</v>
      </c>
      <c r="C20" s="23">
        <v>8</v>
      </c>
    </row>
    <row r="21" s="7" customFormat="1" ht="20.25" hidden="1" customHeight="1" spans="1:3">
      <c r="A21" s="21">
        <v>50209</v>
      </c>
      <c r="B21" s="22" t="s">
        <v>1238</v>
      </c>
      <c r="C21" s="23"/>
    </row>
    <row r="22" s="7" customFormat="1" ht="20.25" customHeight="1" spans="1:3">
      <c r="A22" s="21">
        <v>50299</v>
      </c>
      <c r="B22" s="22" t="s">
        <v>1239</v>
      </c>
      <c r="C22" s="23">
        <v>329</v>
      </c>
    </row>
    <row r="23" s="6" customFormat="1" ht="20.25" customHeight="1" spans="1:3">
      <c r="A23" s="20">
        <v>503</v>
      </c>
      <c r="B23" s="20" t="s">
        <v>1240</v>
      </c>
      <c r="C23" s="19">
        <f>SUM(C24:C30)</f>
        <v>9220</v>
      </c>
    </row>
    <row r="24" s="7" customFormat="1" ht="20.25" hidden="1" customHeight="1" spans="1:3">
      <c r="A24" s="21">
        <v>50301</v>
      </c>
      <c r="B24" s="22" t="s">
        <v>1241</v>
      </c>
      <c r="C24" s="23"/>
    </row>
    <row r="25" s="7" customFormat="1" ht="20.25" customHeight="1" spans="1:3">
      <c r="A25" s="21">
        <v>50302</v>
      </c>
      <c r="B25" s="22" t="s">
        <v>1242</v>
      </c>
      <c r="C25" s="23">
        <v>8684</v>
      </c>
    </row>
    <row r="26" s="7" customFormat="1" ht="20.25" hidden="1" customHeight="1" spans="1:3">
      <c r="A26" s="21">
        <v>50303</v>
      </c>
      <c r="B26" s="22" t="s">
        <v>1243</v>
      </c>
      <c r="C26" s="23"/>
    </row>
    <row r="27" s="7" customFormat="1" ht="20.25" hidden="1" customHeight="1" spans="1:3">
      <c r="A27" s="21">
        <v>50305</v>
      </c>
      <c r="B27" s="22" t="s">
        <v>1244</v>
      </c>
      <c r="C27" s="23"/>
    </row>
    <row r="28" s="7" customFormat="1" ht="20.25" customHeight="1" spans="1:3">
      <c r="A28" s="21">
        <v>50306</v>
      </c>
      <c r="B28" s="22" t="s">
        <v>1245</v>
      </c>
      <c r="C28" s="23">
        <v>13</v>
      </c>
    </row>
    <row r="29" s="7" customFormat="1" ht="20.25" customHeight="1" spans="1:3">
      <c r="A29" s="21">
        <v>50307</v>
      </c>
      <c r="B29" s="22" t="s">
        <v>1246</v>
      </c>
      <c r="C29" s="23">
        <v>242</v>
      </c>
    </row>
    <row r="30" s="7" customFormat="1" ht="20.25" customHeight="1" spans="1:3">
      <c r="A30" s="21">
        <v>50399</v>
      </c>
      <c r="B30" s="22" t="s">
        <v>1247</v>
      </c>
      <c r="C30" s="23">
        <v>281</v>
      </c>
    </row>
    <row r="31" s="6" customFormat="1" ht="20.25" customHeight="1" spans="1:3">
      <c r="A31" s="20">
        <v>504</v>
      </c>
      <c r="B31" s="20" t="s">
        <v>1248</v>
      </c>
      <c r="C31" s="23">
        <f>IFERROR(VLOOKUP(A31,[1]Sheet2!F:I,4,0),0)</f>
        <v>0</v>
      </c>
    </row>
    <row r="32" s="7" customFormat="1" ht="20.25" hidden="1" customHeight="1" spans="1:3">
      <c r="A32" s="21">
        <v>50401</v>
      </c>
      <c r="B32" s="22" t="s">
        <v>1241</v>
      </c>
      <c r="C32" s="23"/>
    </row>
    <row r="33" s="7" customFormat="1" ht="20.25" hidden="1" customHeight="1" spans="1:3">
      <c r="A33" s="21">
        <v>50402</v>
      </c>
      <c r="B33" s="22" t="s">
        <v>1242</v>
      </c>
      <c r="C33" s="23"/>
    </row>
    <row r="34" s="7" customFormat="1" ht="20.25" hidden="1" customHeight="1" spans="1:3">
      <c r="A34" s="21">
        <v>50403</v>
      </c>
      <c r="B34" s="22" t="s">
        <v>1243</v>
      </c>
      <c r="C34" s="23"/>
    </row>
    <row r="35" s="7" customFormat="1" ht="20.25" hidden="1" customHeight="1" spans="1:3">
      <c r="A35" s="21">
        <v>50404</v>
      </c>
      <c r="B35" s="22" t="s">
        <v>1245</v>
      </c>
      <c r="C35" s="23"/>
    </row>
    <row r="36" s="7" customFormat="1" ht="20.25" hidden="1" customHeight="1" spans="1:3">
      <c r="A36" s="21">
        <v>50405</v>
      </c>
      <c r="B36" s="22" t="s">
        <v>1246</v>
      </c>
      <c r="C36" s="23"/>
    </row>
    <row r="37" s="7" customFormat="1" ht="20.25" hidden="1" customHeight="1" spans="1:3">
      <c r="A37" s="21">
        <v>50499</v>
      </c>
      <c r="B37" s="22" t="s">
        <v>1247</v>
      </c>
      <c r="C37" s="19"/>
    </row>
    <row r="38" s="6" customFormat="1" ht="20.25" customHeight="1" spans="1:3">
      <c r="A38" s="20">
        <v>505</v>
      </c>
      <c r="B38" s="20" t="s">
        <v>1249</v>
      </c>
      <c r="C38" s="19">
        <f>SUM(C39:C41)</f>
        <v>5059</v>
      </c>
    </row>
    <row r="39" s="7" customFormat="1" ht="20.25" customHeight="1" spans="1:3">
      <c r="A39" s="21">
        <v>50501</v>
      </c>
      <c r="B39" s="22" t="s">
        <v>1250</v>
      </c>
      <c r="C39" s="23">
        <v>3932</v>
      </c>
    </row>
    <row r="40" s="7" customFormat="1" ht="20.25" customHeight="1" spans="1:3">
      <c r="A40" s="21">
        <v>50502</v>
      </c>
      <c r="B40" s="22" t="s">
        <v>1251</v>
      </c>
      <c r="C40" s="23">
        <v>1127</v>
      </c>
    </row>
    <row r="41" s="7" customFormat="1" ht="20.25" hidden="1" customHeight="1" spans="1:3">
      <c r="A41" s="21">
        <v>50599</v>
      </c>
      <c r="B41" s="22" t="s">
        <v>1252</v>
      </c>
      <c r="C41" s="23"/>
    </row>
    <row r="42" s="6" customFormat="1" ht="20.25" customHeight="1" spans="1:3">
      <c r="A42" s="20">
        <v>506</v>
      </c>
      <c r="B42" s="20" t="s">
        <v>1253</v>
      </c>
      <c r="C42" s="19">
        <f>SUM(C43:C44)</f>
        <v>1254</v>
      </c>
    </row>
    <row r="43" s="7" customFormat="1" ht="20.25" customHeight="1" spans="1:3">
      <c r="A43" s="21">
        <v>50601</v>
      </c>
      <c r="B43" s="22" t="s">
        <v>1254</v>
      </c>
      <c r="C43" s="23">
        <v>1254</v>
      </c>
    </row>
    <row r="44" s="7" customFormat="1" ht="20.25" hidden="1" customHeight="1" spans="1:3">
      <c r="A44" s="21">
        <v>50602</v>
      </c>
      <c r="B44" s="22" t="s">
        <v>1255</v>
      </c>
      <c r="C44" s="23"/>
    </row>
    <row r="45" s="6" customFormat="1" ht="20.25" customHeight="1" spans="1:3">
      <c r="A45" s="20">
        <v>507</v>
      </c>
      <c r="B45" s="20" t="s">
        <v>1256</v>
      </c>
      <c r="C45" s="19">
        <f>SUM(C46:C48)</f>
        <v>6</v>
      </c>
    </row>
    <row r="46" s="7" customFormat="1" ht="20.25" hidden="1" customHeight="1" spans="1:3">
      <c r="A46" s="21">
        <v>50701</v>
      </c>
      <c r="B46" s="22" t="s">
        <v>1257</v>
      </c>
      <c r="C46" s="24"/>
    </row>
    <row r="47" s="7" customFormat="1" ht="20.25" hidden="1" customHeight="1" spans="1:3">
      <c r="A47" s="21">
        <v>50702</v>
      </c>
      <c r="B47" s="22" t="s">
        <v>1258</v>
      </c>
      <c r="C47" s="23"/>
    </row>
    <row r="48" s="7" customFormat="1" ht="20.25" customHeight="1" spans="1:3">
      <c r="A48" s="21">
        <v>50799</v>
      </c>
      <c r="B48" s="22" t="s">
        <v>1259</v>
      </c>
      <c r="C48" s="23">
        <v>6</v>
      </c>
    </row>
    <row r="49" s="6" customFormat="1" ht="20.25" customHeight="1" spans="1:3">
      <c r="A49" s="20">
        <v>508</v>
      </c>
      <c r="B49" s="20" t="s">
        <v>1260</v>
      </c>
      <c r="C49" s="19">
        <v>0</v>
      </c>
    </row>
    <row r="50" s="7" customFormat="1" ht="20.25" hidden="1" customHeight="1" spans="1:3">
      <c r="A50" s="21">
        <v>50801</v>
      </c>
      <c r="B50" s="22" t="s">
        <v>1261</v>
      </c>
      <c r="C50" s="23"/>
    </row>
    <row r="51" s="7" customFormat="1" ht="20.25" hidden="1" customHeight="1" spans="1:3">
      <c r="A51" s="21">
        <v>50802</v>
      </c>
      <c r="B51" s="22" t="s">
        <v>1262</v>
      </c>
      <c r="C51" s="19"/>
    </row>
    <row r="52" s="6" customFormat="1" ht="20.25" customHeight="1" spans="1:3">
      <c r="A52" s="20">
        <v>509</v>
      </c>
      <c r="B52" s="20" t="s">
        <v>1263</v>
      </c>
      <c r="C52" s="19">
        <f>SUM(C53:C57)</f>
        <v>1477</v>
      </c>
    </row>
    <row r="53" s="7" customFormat="1" ht="20.25" customHeight="1" spans="1:3">
      <c r="A53" s="21">
        <v>50901</v>
      </c>
      <c r="B53" s="22" t="s">
        <v>1264</v>
      </c>
      <c r="C53" s="23">
        <v>538</v>
      </c>
    </row>
    <row r="54" s="7" customFormat="1" ht="20.25" customHeight="1" spans="1:3">
      <c r="A54" s="21">
        <v>50902</v>
      </c>
      <c r="B54" s="22" t="s">
        <v>1265</v>
      </c>
      <c r="C54" s="23">
        <v>29</v>
      </c>
    </row>
    <row r="55" s="7" customFormat="1" ht="20.25" customHeight="1" spans="1:3">
      <c r="A55" s="21">
        <v>50903</v>
      </c>
      <c r="B55" s="22" t="s">
        <v>1266</v>
      </c>
      <c r="C55" s="23">
        <v>11</v>
      </c>
    </row>
    <row r="56" s="7" customFormat="1" ht="20.25" customHeight="1" spans="1:3">
      <c r="A56" s="21">
        <v>50905</v>
      </c>
      <c r="B56" s="22" t="s">
        <v>1267</v>
      </c>
      <c r="C56" s="23">
        <v>571</v>
      </c>
    </row>
    <row r="57" s="7" customFormat="1" ht="20.25" customHeight="1" spans="1:3">
      <c r="A57" s="21">
        <v>50999</v>
      </c>
      <c r="B57" s="22" t="s">
        <v>1268</v>
      </c>
      <c r="C57" s="23">
        <v>328</v>
      </c>
    </row>
    <row r="58" s="6" customFormat="1" ht="20.25" customHeight="1" spans="1:3">
      <c r="A58" s="20">
        <v>510</v>
      </c>
      <c r="B58" s="20" t="s">
        <v>1269</v>
      </c>
      <c r="C58" s="19">
        <f>SUM(C59:C60)</f>
        <v>364</v>
      </c>
    </row>
    <row r="59" s="7" customFormat="1" ht="20.25" customHeight="1" spans="1:3">
      <c r="A59" s="21">
        <v>51002</v>
      </c>
      <c r="B59" s="22" t="s">
        <v>1270</v>
      </c>
      <c r="C59" s="24">
        <v>364</v>
      </c>
    </row>
    <row r="60" s="7" customFormat="1" ht="20.25" hidden="1" customHeight="1" spans="1:3">
      <c r="A60" s="21">
        <v>51003</v>
      </c>
      <c r="B60" s="22" t="s">
        <v>1271</v>
      </c>
      <c r="C60" s="19"/>
    </row>
    <row r="61" s="6" customFormat="1" ht="20.25" customHeight="1" spans="1:3">
      <c r="A61" s="20">
        <v>511</v>
      </c>
      <c r="B61" s="20" t="s">
        <v>1272</v>
      </c>
      <c r="C61" s="23">
        <f>IFERROR(VLOOKUP(A61,[1]Sheet2!F:I,4,0),0)</f>
        <v>0</v>
      </c>
    </row>
    <row r="62" s="7" customFormat="1" ht="20.25" hidden="1" customHeight="1" spans="1:3">
      <c r="A62" s="21">
        <v>51101</v>
      </c>
      <c r="B62" s="22" t="s">
        <v>1273</v>
      </c>
      <c r="C62" s="23"/>
    </row>
    <row r="63" s="7" customFormat="1" ht="20.25" hidden="1" customHeight="1" spans="1:3">
      <c r="A63" s="21">
        <v>51102</v>
      </c>
      <c r="B63" s="22" t="s">
        <v>1274</v>
      </c>
      <c r="C63" s="23"/>
    </row>
    <row r="64" s="7" customFormat="1" ht="20.25" hidden="1" customHeight="1" spans="1:3">
      <c r="A64" s="21">
        <v>51103</v>
      </c>
      <c r="B64" s="22" t="s">
        <v>1275</v>
      </c>
      <c r="C64" s="23"/>
    </row>
    <row r="65" s="7" customFormat="1" ht="20.25" hidden="1" customHeight="1" spans="1:3">
      <c r="A65" s="21">
        <v>51104</v>
      </c>
      <c r="B65" s="22" t="s">
        <v>1276</v>
      </c>
      <c r="C65" s="19"/>
    </row>
    <row r="66" s="6" customFormat="1" ht="20.25" customHeight="1" spans="1:3">
      <c r="A66" s="20">
        <v>514</v>
      </c>
      <c r="B66" s="20" t="s">
        <v>1277</v>
      </c>
      <c r="C66" s="23">
        <f>IFERROR(VLOOKUP(A66,[1]Sheet2!F:I,4,0),0)</f>
        <v>0</v>
      </c>
    </row>
    <row r="67" s="7" customFormat="1" ht="20.25" hidden="1" customHeight="1" spans="1:3">
      <c r="A67" s="21">
        <v>51401</v>
      </c>
      <c r="B67" s="22" t="s">
        <v>39</v>
      </c>
      <c r="C67" s="23"/>
    </row>
    <row r="68" s="7" customFormat="1" ht="20.25" hidden="1" customHeight="1" spans="1:3">
      <c r="A68" s="21">
        <v>51402</v>
      </c>
      <c r="B68" s="22" t="s">
        <v>1278</v>
      </c>
      <c r="C68" s="19"/>
    </row>
    <row r="69" s="6" customFormat="1" ht="20.25" customHeight="1" spans="1:3">
      <c r="A69" s="20">
        <v>599</v>
      </c>
      <c r="B69" s="20" t="s">
        <v>40</v>
      </c>
      <c r="C69" s="23">
        <f>IFERROR(VLOOKUP(A69,[1]Sheet2!F:I,4,0),0)</f>
        <v>0</v>
      </c>
    </row>
    <row r="70" s="7" customFormat="1" ht="20.25" hidden="1" customHeight="1" spans="1:3">
      <c r="A70" s="21">
        <v>59906</v>
      </c>
      <c r="B70" s="22" t="s">
        <v>1279</v>
      </c>
      <c r="C70" s="23"/>
    </row>
    <row r="71" s="7" customFormat="1" ht="20.25" hidden="1" customHeight="1" spans="1:3">
      <c r="A71" s="21">
        <v>59907</v>
      </c>
      <c r="B71" s="22" t="s">
        <v>248</v>
      </c>
      <c r="C71" s="23"/>
    </row>
    <row r="72" s="7" customFormat="1" ht="20.25" hidden="1" customHeight="1" spans="1:3">
      <c r="A72" s="21">
        <v>59908</v>
      </c>
      <c r="B72" s="22" t="s">
        <v>1280</v>
      </c>
      <c r="C72" s="23"/>
    </row>
    <row r="73" s="7" customFormat="1" ht="20.25" hidden="1" customHeight="1" spans="1:3">
      <c r="A73" s="21">
        <v>59999</v>
      </c>
      <c r="B73" s="22" t="s">
        <v>40</v>
      </c>
      <c r="C73" s="23"/>
    </row>
    <row r="74" s="6" customFormat="1" ht="20.25" customHeight="1" spans="1:3">
      <c r="A74" s="25" t="s">
        <v>43</v>
      </c>
      <c r="B74" s="26"/>
      <c r="C74" s="19">
        <f>C75+C76</f>
        <v>12270</v>
      </c>
    </row>
    <row r="75" s="6" customFormat="1" ht="20.25" customHeight="1" spans="1:3">
      <c r="A75" s="27" t="s">
        <v>1281</v>
      </c>
      <c r="B75" s="28" t="s">
        <v>1215</v>
      </c>
      <c r="C75" s="29">
        <v>6917</v>
      </c>
    </row>
    <row r="76" ht="20.25" customHeight="1" spans="1:3">
      <c r="A76" s="27">
        <v>2300602</v>
      </c>
      <c r="B76" s="28" t="s">
        <v>1216</v>
      </c>
      <c r="C76" s="19">
        <f>'镇一般预算支出-功能'!C1329</f>
        <v>5353</v>
      </c>
    </row>
    <row r="77" ht="20.25" customHeight="1" spans="1:3">
      <c r="A77" s="25" t="s">
        <v>44</v>
      </c>
      <c r="B77" s="26"/>
      <c r="C77" s="30">
        <f t="shared" ref="C77:C80" si="0">C78</f>
        <v>0</v>
      </c>
    </row>
    <row r="78" ht="20.25" customHeight="1" spans="1:3">
      <c r="A78" s="31">
        <v>23103</v>
      </c>
      <c r="B78" s="31" t="s">
        <v>1221</v>
      </c>
      <c r="C78" s="30">
        <f t="shared" si="0"/>
        <v>0</v>
      </c>
    </row>
    <row r="79" s="8" customFormat="1" ht="20.25" hidden="1" customHeight="1" spans="1:3">
      <c r="A79" s="32">
        <v>2310301</v>
      </c>
      <c r="B79" s="33" t="s">
        <v>1222</v>
      </c>
      <c r="C79" s="30"/>
    </row>
    <row r="80" ht="20.25" customHeight="1" spans="1:3">
      <c r="A80" s="25" t="s">
        <v>45</v>
      </c>
      <c r="B80" s="26"/>
      <c r="C80" s="30">
        <f t="shared" si="0"/>
        <v>0</v>
      </c>
    </row>
    <row r="81" ht="20.25" customHeight="1" spans="1:3">
      <c r="A81" s="34">
        <v>23009</v>
      </c>
      <c r="B81" s="35" t="s">
        <v>1223</v>
      </c>
      <c r="C81" s="30">
        <f>ROUND(C83-C77-C74-C6,0)</f>
        <v>0</v>
      </c>
    </row>
    <row r="82" ht="20.25" customHeight="1" spans="1:3">
      <c r="A82" s="17" t="s">
        <v>46</v>
      </c>
      <c r="B82" s="18"/>
      <c r="C82" s="30">
        <v>0</v>
      </c>
    </row>
    <row r="83" ht="20.25" customHeight="1" spans="1:3">
      <c r="A83" s="36" t="s">
        <v>48</v>
      </c>
      <c r="B83" s="36"/>
      <c r="C83" s="19">
        <f>镇一般预算收入!C79</f>
        <v>34049.97</v>
      </c>
    </row>
  </sheetData>
  <autoFilter xmlns:etc="http://www.wps.cn/officeDocument/2017/etCustomData" ref="A7:C83" etc:filterBottomFollowUsedRange="0">
    <filterColumn colId="2">
      <filters>
        <filter val="34,050"/>
        <filter val="11"/>
        <filter val="1,192"/>
        <filter val="13"/>
        <filter val="5,353"/>
        <filter val="1,254"/>
        <filter val="155"/>
        <filter val="256"/>
        <filter val="6,917"/>
        <filter val="598"/>
        <filter val="5,059"/>
        <filter val="9,220"/>
        <filter val="364"/>
        <filter val="1,127"/>
        <filter val="328"/>
        <filter val="1,168"/>
        <filter val="29"/>
        <filter val="329"/>
        <filter val="12,270"/>
        <filter val="571"/>
        <filter val="3,932"/>
        <filter val="1,477"/>
        <filter val="538"/>
        <filter val="-"/>
        <filter val="0"/>
        <filter val="364.00"/>
        <filter val="1"/>
        <filter val="281"/>
        <filter val="242"/>
        <filter val="382"/>
        <filter val="1,503"/>
        <filter val="8,684"/>
        <filter val="6"/>
        <filter val="8"/>
      </filters>
    </filterColumn>
    <extLst/>
  </autoFilter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06"/>
  <sheetViews>
    <sheetView workbookViewId="0">
      <selection activeCell="G28" sqref="G28"/>
    </sheetView>
  </sheetViews>
  <sheetFormatPr defaultColWidth="9" defaultRowHeight="13.5"/>
  <cols>
    <col min="2" max="2" width="17.5" customWidth="1"/>
    <col min="3" max="3" width="12.6333333333333"/>
    <col min="7" max="7" width="18.3833333333333" customWidth="1"/>
  </cols>
  <sheetData>
    <row r="2" spans="1:9">
      <c r="A2" t="s">
        <v>1282</v>
      </c>
      <c r="B2" t="s">
        <v>1283</v>
      </c>
      <c r="F2" t="s">
        <v>1282</v>
      </c>
      <c r="G2" t="s">
        <v>1283</v>
      </c>
    </row>
    <row r="3" ht="14.25" spans="1:9">
      <c r="A3" s="1" t="s">
        <v>1284</v>
      </c>
      <c r="B3">
        <v>80000</v>
      </c>
      <c r="C3">
        <f>B3/10000</f>
        <v>8</v>
      </c>
      <c r="D3">
        <f>ROUND(C3,0)</f>
        <v>8</v>
      </c>
      <c r="F3" s="2">
        <v>50101</v>
      </c>
      <c r="H3">
        <f>G3/10000</f>
        <v>0</v>
      </c>
      <c r="I3">
        <f>ROUND(H3,0)</f>
        <v>0</v>
      </c>
    </row>
    <row r="4" ht="14.25" spans="1:9">
      <c r="A4" s="1" t="s">
        <v>1285</v>
      </c>
      <c r="B4">
        <v>7363697.34</v>
      </c>
      <c r="C4">
        <f t="shared" ref="C4:C35" si="0">B4/10000</f>
        <v>736.369734</v>
      </c>
      <c r="D4" s="3">
        <v>737</v>
      </c>
      <c r="F4" s="2">
        <v>50102</v>
      </c>
      <c r="H4">
        <f t="shared" ref="H4:H22" si="1">G4/10000</f>
        <v>0</v>
      </c>
      <c r="I4">
        <f t="shared" ref="I4:I22" si="2">ROUND(H4,0)</f>
        <v>0</v>
      </c>
    </row>
    <row r="5" ht="14.25" spans="1:9">
      <c r="A5" s="1" t="s">
        <v>1286</v>
      </c>
      <c r="B5">
        <v>5422621.66</v>
      </c>
      <c r="C5">
        <f t="shared" si="0"/>
        <v>542.262166</v>
      </c>
      <c r="D5">
        <f t="shared" ref="D4:D67" si="3">ROUND(C5,0)</f>
        <v>542</v>
      </c>
      <c r="F5" s="2">
        <v>50103</v>
      </c>
      <c r="H5">
        <f t="shared" si="1"/>
        <v>0</v>
      </c>
      <c r="I5">
        <f t="shared" si="2"/>
        <v>0</v>
      </c>
    </row>
    <row r="6" ht="14.25" spans="1:9">
      <c r="A6" s="1" t="s">
        <v>1287</v>
      </c>
      <c r="B6">
        <v>1848052.42</v>
      </c>
      <c r="C6">
        <f t="shared" si="0"/>
        <v>184.805242</v>
      </c>
      <c r="D6">
        <f t="shared" si="3"/>
        <v>185</v>
      </c>
      <c r="F6" s="2">
        <v>50199</v>
      </c>
      <c r="H6">
        <f t="shared" si="1"/>
        <v>0</v>
      </c>
      <c r="I6">
        <f t="shared" si="2"/>
        <v>0</v>
      </c>
    </row>
    <row r="7" ht="14.25" spans="1:9">
      <c r="A7" s="1" t="s">
        <v>1288</v>
      </c>
      <c r="B7">
        <v>110998.5</v>
      </c>
      <c r="C7">
        <f t="shared" si="0"/>
        <v>11.09985</v>
      </c>
      <c r="D7">
        <f t="shared" si="3"/>
        <v>11</v>
      </c>
      <c r="F7" s="2">
        <v>50201</v>
      </c>
      <c r="H7">
        <f t="shared" si="1"/>
        <v>0</v>
      </c>
      <c r="I7">
        <f t="shared" si="2"/>
        <v>0</v>
      </c>
    </row>
    <row r="8" ht="14.25" spans="1:9">
      <c r="A8" s="1" t="s">
        <v>1289</v>
      </c>
      <c r="B8">
        <v>971203</v>
      </c>
      <c r="C8">
        <f t="shared" si="0"/>
        <v>97.1203</v>
      </c>
      <c r="D8">
        <f t="shared" si="3"/>
        <v>97</v>
      </c>
      <c r="F8" s="2">
        <v>50202</v>
      </c>
      <c r="H8">
        <f t="shared" si="1"/>
        <v>0</v>
      </c>
      <c r="I8">
        <f t="shared" si="2"/>
        <v>0</v>
      </c>
    </row>
    <row r="9" ht="14.25" spans="1:9">
      <c r="A9" s="1" t="s">
        <v>1290</v>
      </c>
      <c r="B9">
        <v>30000</v>
      </c>
      <c r="C9">
        <f t="shared" si="0"/>
        <v>3</v>
      </c>
      <c r="D9">
        <f t="shared" si="3"/>
        <v>3</v>
      </c>
      <c r="F9" s="2">
        <v>50205</v>
      </c>
      <c r="H9">
        <f t="shared" si="1"/>
        <v>0</v>
      </c>
      <c r="I9">
        <f t="shared" si="2"/>
        <v>0</v>
      </c>
    </row>
    <row r="10" ht="14.25" spans="1:9">
      <c r="A10" s="1" t="s">
        <v>1291</v>
      </c>
      <c r="B10">
        <v>2281165.2</v>
      </c>
      <c r="C10">
        <f t="shared" si="0"/>
        <v>228.11652</v>
      </c>
      <c r="D10">
        <f t="shared" si="3"/>
        <v>228</v>
      </c>
      <c r="F10" s="2">
        <v>50206</v>
      </c>
      <c r="H10">
        <f t="shared" si="1"/>
        <v>0</v>
      </c>
      <c r="I10">
        <f t="shared" si="2"/>
        <v>0</v>
      </c>
    </row>
    <row r="11" ht="14.25" spans="1:9">
      <c r="A11" s="1" t="s">
        <v>1292</v>
      </c>
      <c r="B11">
        <v>30000</v>
      </c>
      <c r="C11">
        <f t="shared" si="0"/>
        <v>3</v>
      </c>
      <c r="D11">
        <f t="shared" si="3"/>
        <v>3</v>
      </c>
      <c r="F11" s="2">
        <v>50208</v>
      </c>
      <c r="H11">
        <f t="shared" si="1"/>
        <v>0</v>
      </c>
      <c r="I11">
        <f t="shared" si="2"/>
        <v>0</v>
      </c>
    </row>
    <row r="12" ht="14.25" spans="1:9">
      <c r="A12" s="1" t="s">
        <v>1293</v>
      </c>
      <c r="B12">
        <v>70000</v>
      </c>
      <c r="C12">
        <f t="shared" si="0"/>
        <v>7</v>
      </c>
      <c r="D12">
        <f t="shared" si="3"/>
        <v>7</v>
      </c>
      <c r="F12" s="2">
        <v>50299</v>
      </c>
      <c r="H12">
        <f t="shared" si="1"/>
        <v>0</v>
      </c>
      <c r="I12">
        <f t="shared" si="2"/>
        <v>0</v>
      </c>
    </row>
    <row r="13" ht="14.25" spans="1:9">
      <c r="A13" s="1" t="s">
        <v>1294</v>
      </c>
      <c r="B13">
        <v>4105907.3</v>
      </c>
      <c r="C13">
        <f t="shared" si="0"/>
        <v>410.59073</v>
      </c>
      <c r="D13">
        <f t="shared" si="3"/>
        <v>411</v>
      </c>
      <c r="F13" s="2">
        <v>50399</v>
      </c>
      <c r="H13">
        <f t="shared" si="1"/>
        <v>0</v>
      </c>
      <c r="I13">
        <f t="shared" si="2"/>
        <v>0</v>
      </c>
    </row>
    <row r="14" ht="14.25" spans="1:9">
      <c r="A14" s="1" t="s">
        <v>1295</v>
      </c>
      <c r="B14">
        <v>393100</v>
      </c>
      <c r="C14">
        <f t="shared" si="0"/>
        <v>39.31</v>
      </c>
      <c r="D14">
        <f t="shared" si="3"/>
        <v>39</v>
      </c>
      <c r="F14" s="2">
        <v>50501</v>
      </c>
      <c r="H14">
        <f t="shared" si="1"/>
        <v>0</v>
      </c>
      <c r="I14">
        <f t="shared" si="2"/>
        <v>0</v>
      </c>
    </row>
    <row r="15" ht="14.25" spans="1:9">
      <c r="A15" s="1" t="s">
        <v>1296</v>
      </c>
      <c r="B15">
        <v>574664.64</v>
      </c>
      <c r="C15">
        <f t="shared" si="0"/>
        <v>57.466464</v>
      </c>
      <c r="D15">
        <f t="shared" si="3"/>
        <v>57</v>
      </c>
      <c r="F15" s="2">
        <v>50502</v>
      </c>
      <c r="H15">
        <f t="shared" si="1"/>
        <v>0</v>
      </c>
      <c r="I15">
        <f t="shared" si="2"/>
        <v>0</v>
      </c>
    </row>
    <row r="16" ht="14.25" spans="1:9">
      <c r="A16" s="1" t="s">
        <v>1297</v>
      </c>
      <c r="B16">
        <v>169030.75</v>
      </c>
      <c r="C16">
        <f t="shared" si="0"/>
        <v>16.903075</v>
      </c>
      <c r="D16">
        <f t="shared" si="3"/>
        <v>17</v>
      </c>
      <c r="F16" s="2">
        <v>50601</v>
      </c>
      <c r="H16">
        <f t="shared" si="1"/>
        <v>0</v>
      </c>
      <c r="I16">
        <f t="shared" si="2"/>
        <v>0</v>
      </c>
    </row>
    <row r="17" ht="14.25" spans="1:9">
      <c r="A17" s="1" t="s">
        <v>1298</v>
      </c>
      <c r="B17">
        <v>70032.28</v>
      </c>
      <c r="C17">
        <f t="shared" si="0"/>
        <v>7.003228</v>
      </c>
      <c r="D17">
        <f t="shared" si="3"/>
        <v>7</v>
      </c>
      <c r="F17" s="2">
        <v>50901</v>
      </c>
      <c r="H17">
        <f t="shared" si="1"/>
        <v>0</v>
      </c>
      <c r="I17">
        <f t="shared" si="2"/>
        <v>0</v>
      </c>
    </row>
    <row r="18" ht="14.25" spans="1:9">
      <c r="A18" s="1" t="s">
        <v>1299</v>
      </c>
      <c r="B18">
        <v>50000</v>
      </c>
      <c r="C18">
        <f t="shared" si="0"/>
        <v>5</v>
      </c>
      <c r="D18">
        <f t="shared" si="3"/>
        <v>5</v>
      </c>
      <c r="F18" s="2">
        <v>50902</v>
      </c>
      <c r="H18">
        <f t="shared" si="1"/>
        <v>0</v>
      </c>
      <c r="I18">
        <f t="shared" si="2"/>
        <v>0</v>
      </c>
    </row>
    <row r="19" ht="14.25" spans="1:9">
      <c r="A19" s="1" t="s">
        <v>1300</v>
      </c>
      <c r="B19">
        <v>710200</v>
      </c>
      <c r="C19">
        <f t="shared" si="0"/>
        <v>71.02</v>
      </c>
      <c r="D19">
        <f t="shared" si="3"/>
        <v>71</v>
      </c>
      <c r="F19" s="2">
        <v>50903</v>
      </c>
      <c r="H19">
        <f t="shared" si="1"/>
        <v>0</v>
      </c>
      <c r="I19">
        <f t="shared" si="2"/>
        <v>0</v>
      </c>
    </row>
    <row r="20" ht="14.25" spans="1:9">
      <c r="A20" s="1" t="s">
        <v>1301</v>
      </c>
      <c r="B20">
        <v>27931348.81</v>
      </c>
      <c r="C20">
        <f t="shared" si="0"/>
        <v>2793.134881</v>
      </c>
      <c r="D20">
        <f t="shared" si="3"/>
        <v>2793</v>
      </c>
      <c r="F20" s="2">
        <v>50905</v>
      </c>
      <c r="H20">
        <f t="shared" si="1"/>
        <v>0</v>
      </c>
      <c r="I20">
        <f t="shared" si="2"/>
        <v>0</v>
      </c>
    </row>
    <row r="21" ht="14.25" spans="1:9">
      <c r="A21" s="1" t="s">
        <v>1302</v>
      </c>
      <c r="B21">
        <v>3499100.6</v>
      </c>
      <c r="C21">
        <f t="shared" si="0"/>
        <v>349.91006</v>
      </c>
      <c r="D21">
        <f t="shared" si="3"/>
        <v>350</v>
      </c>
      <c r="F21" s="2">
        <v>50999</v>
      </c>
      <c r="H21">
        <f t="shared" si="1"/>
        <v>0</v>
      </c>
      <c r="I21">
        <f t="shared" si="2"/>
        <v>0</v>
      </c>
    </row>
    <row r="22" ht="14.25" spans="1:9">
      <c r="A22" s="1" t="s">
        <v>1303</v>
      </c>
      <c r="B22">
        <v>13500</v>
      </c>
      <c r="C22">
        <f t="shared" si="0"/>
        <v>1.35</v>
      </c>
      <c r="D22">
        <f t="shared" si="3"/>
        <v>1</v>
      </c>
      <c r="F22" s="2">
        <v>51002</v>
      </c>
      <c r="H22">
        <f t="shared" si="1"/>
        <v>0</v>
      </c>
      <c r="I22">
        <f t="shared" si="2"/>
        <v>0</v>
      </c>
    </row>
    <row r="23" ht="14.25" spans="1:9">
      <c r="A23" s="1" t="s">
        <v>1304</v>
      </c>
      <c r="B23">
        <v>48000</v>
      </c>
      <c r="C23">
        <f t="shared" si="0"/>
        <v>4.8</v>
      </c>
      <c r="D23">
        <f t="shared" si="3"/>
        <v>5</v>
      </c>
      <c r="F23" s="2"/>
    </row>
    <row r="24" ht="14.25" spans="1:9">
      <c r="A24" s="1" t="s">
        <v>1305</v>
      </c>
      <c r="B24">
        <v>40000</v>
      </c>
      <c r="C24">
        <f t="shared" si="0"/>
        <v>4</v>
      </c>
      <c r="D24">
        <f t="shared" si="3"/>
        <v>4</v>
      </c>
      <c r="F24" s="2"/>
    </row>
    <row r="25" ht="14.25" spans="1:9">
      <c r="A25" s="1" t="s">
        <v>1306</v>
      </c>
      <c r="B25">
        <v>60000</v>
      </c>
      <c r="C25">
        <f t="shared" si="0"/>
        <v>6</v>
      </c>
      <c r="D25">
        <f t="shared" si="3"/>
        <v>6</v>
      </c>
      <c r="F25" s="2"/>
    </row>
    <row r="26" ht="14.25" spans="1:9">
      <c r="A26" s="1" t="s">
        <v>1307</v>
      </c>
      <c r="B26">
        <v>66000</v>
      </c>
      <c r="C26">
        <f t="shared" si="0"/>
        <v>6.6</v>
      </c>
      <c r="D26">
        <f t="shared" si="3"/>
        <v>7</v>
      </c>
      <c r="F26" s="4"/>
    </row>
    <row r="27" ht="14.25" spans="1:9">
      <c r="A27" s="1" t="s">
        <v>1308</v>
      </c>
      <c r="B27">
        <v>115918.08</v>
      </c>
      <c r="C27">
        <f t="shared" si="0"/>
        <v>11.591808</v>
      </c>
      <c r="D27">
        <f t="shared" si="3"/>
        <v>12</v>
      </c>
      <c r="F27" s="4"/>
    </row>
    <row r="28" ht="14.25" spans="1:9">
      <c r="A28" s="1" t="s">
        <v>1309</v>
      </c>
      <c r="B28">
        <v>55000</v>
      </c>
      <c r="C28">
        <f t="shared" si="0"/>
        <v>5.5</v>
      </c>
      <c r="D28">
        <f t="shared" si="3"/>
        <v>6</v>
      </c>
      <c r="F28" s="4"/>
    </row>
    <row r="29" ht="14.25" spans="1:9">
      <c r="A29" s="1" t="s">
        <v>1310</v>
      </c>
      <c r="B29">
        <v>442914</v>
      </c>
      <c r="C29">
        <f t="shared" si="0"/>
        <v>44.2914</v>
      </c>
      <c r="D29">
        <f t="shared" si="3"/>
        <v>44</v>
      </c>
      <c r="F29" s="4"/>
    </row>
    <row r="30" ht="14.25" spans="1:9">
      <c r="A30" s="1" t="s">
        <v>1311</v>
      </c>
      <c r="B30">
        <v>11564</v>
      </c>
      <c r="C30">
        <f t="shared" si="0"/>
        <v>1.1564</v>
      </c>
      <c r="D30">
        <f t="shared" si="3"/>
        <v>1</v>
      </c>
      <c r="F30" s="4"/>
    </row>
    <row r="31" ht="14.25" spans="1:9">
      <c r="A31" s="1" t="s">
        <v>1312</v>
      </c>
      <c r="B31">
        <v>413000</v>
      </c>
      <c r="C31">
        <f t="shared" si="0"/>
        <v>41.3</v>
      </c>
      <c r="D31">
        <f t="shared" si="3"/>
        <v>41</v>
      </c>
      <c r="F31" s="4"/>
    </row>
    <row r="32" ht="14.25" spans="1:9">
      <c r="A32" s="1" t="s">
        <v>1313</v>
      </c>
      <c r="B32">
        <v>181908.5</v>
      </c>
      <c r="C32">
        <f t="shared" si="0"/>
        <v>18.19085</v>
      </c>
      <c r="D32">
        <f t="shared" si="3"/>
        <v>18</v>
      </c>
      <c r="F32" s="4"/>
    </row>
    <row r="33" ht="14.25" spans="1:4">
      <c r="A33" s="1" t="s">
        <v>1314</v>
      </c>
      <c r="B33">
        <v>978495.28</v>
      </c>
      <c r="C33">
        <f t="shared" si="0"/>
        <v>97.849528</v>
      </c>
      <c r="D33">
        <f t="shared" si="3"/>
        <v>98</v>
      </c>
    </row>
    <row r="34" ht="14.25" spans="1:4">
      <c r="A34" s="1" t="s">
        <v>1315</v>
      </c>
      <c r="B34">
        <v>6300110.7</v>
      </c>
      <c r="C34">
        <f t="shared" si="0"/>
        <v>630.01107</v>
      </c>
      <c r="D34">
        <f t="shared" si="3"/>
        <v>630</v>
      </c>
    </row>
    <row r="35" ht="14.25" spans="1:4">
      <c r="A35" s="1" t="s">
        <v>1316</v>
      </c>
      <c r="B35">
        <v>4257593.98</v>
      </c>
      <c r="C35">
        <f t="shared" si="0"/>
        <v>425.759398</v>
      </c>
      <c r="D35">
        <f t="shared" si="3"/>
        <v>426</v>
      </c>
    </row>
    <row r="36" ht="14.25" spans="1:4">
      <c r="A36" s="1" t="s">
        <v>1317</v>
      </c>
      <c r="B36">
        <v>2128796.87</v>
      </c>
      <c r="C36">
        <f t="shared" ref="C36:C67" si="4">B36/10000</f>
        <v>212.879687</v>
      </c>
      <c r="D36">
        <f t="shared" si="3"/>
        <v>213</v>
      </c>
    </row>
    <row r="37" ht="14.25" spans="1:4">
      <c r="A37" s="1" t="s">
        <v>1318</v>
      </c>
      <c r="B37">
        <v>508187.77</v>
      </c>
      <c r="C37">
        <f t="shared" si="4"/>
        <v>50.818777</v>
      </c>
      <c r="D37">
        <f t="shared" si="3"/>
        <v>51</v>
      </c>
    </row>
    <row r="38" ht="14.25" spans="1:4">
      <c r="A38" s="1" t="s">
        <v>1319</v>
      </c>
      <c r="B38">
        <v>7000</v>
      </c>
      <c r="C38">
        <f t="shared" si="4"/>
        <v>0.7</v>
      </c>
      <c r="D38">
        <f t="shared" si="3"/>
        <v>1</v>
      </c>
    </row>
    <row r="39" ht="14.25" spans="1:4">
      <c r="A39" s="1" t="s">
        <v>1320</v>
      </c>
      <c r="B39">
        <v>1320850.47</v>
      </c>
      <c r="C39">
        <f t="shared" si="4"/>
        <v>132.085047</v>
      </c>
      <c r="D39">
        <f t="shared" si="3"/>
        <v>132</v>
      </c>
    </row>
    <row r="40" ht="14.25" spans="1:4">
      <c r="A40" s="1" t="s">
        <v>1321</v>
      </c>
      <c r="B40">
        <v>790303.6</v>
      </c>
      <c r="C40">
        <f t="shared" si="4"/>
        <v>79.03036</v>
      </c>
      <c r="D40">
        <f t="shared" si="3"/>
        <v>79</v>
      </c>
    </row>
    <row r="41" ht="14.25" spans="1:4">
      <c r="A41" s="1" t="s">
        <v>1322</v>
      </c>
      <c r="B41">
        <v>180675</v>
      </c>
      <c r="C41">
        <f t="shared" si="4"/>
        <v>18.0675</v>
      </c>
      <c r="D41">
        <f t="shared" si="3"/>
        <v>18</v>
      </c>
    </row>
    <row r="42" ht="14.25" spans="1:4">
      <c r="A42" s="1" t="s">
        <v>1323</v>
      </c>
      <c r="B42">
        <v>777955</v>
      </c>
      <c r="C42">
        <f t="shared" si="4"/>
        <v>77.7955</v>
      </c>
      <c r="D42">
        <f t="shared" si="3"/>
        <v>78</v>
      </c>
    </row>
    <row r="43" ht="14.25" spans="1:4">
      <c r="A43" s="1" t="s">
        <v>1324</v>
      </c>
      <c r="B43">
        <v>1300</v>
      </c>
      <c r="C43">
        <f t="shared" si="4"/>
        <v>0.13</v>
      </c>
      <c r="D43">
        <f t="shared" si="3"/>
        <v>0</v>
      </c>
    </row>
    <row r="44" ht="14.25" spans="1:4">
      <c r="A44" s="1" t="s">
        <v>1325</v>
      </c>
      <c r="B44">
        <v>6000</v>
      </c>
      <c r="C44">
        <f t="shared" si="4"/>
        <v>0.6</v>
      </c>
      <c r="D44">
        <f t="shared" si="3"/>
        <v>1</v>
      </c>
    </row>
    <row r="45" ht="14.25" spans="1:4">
      <c r="A45" s="1" t="s">
        <v>1326</v>
      </c>
      <c r="B45">
        <v>60000</v>
      </c>
      <c r="C45">
        <f t="shared" si="4"/>
        <v>6</v>
      </c>
      <c r="D45">
        <f t="shared" si="3"/>
        <v>6</v>
      </c>
    </row>
    <row r="46" ht="14.25" spans="1:4">
      <c r="A46" s="1" t="s">
        <v>1327</v>
      </c>
      <c r="B46">
        <v>303065</v>
      </c>
      <c r="C46">
        <f t="shared" si="4"/>
        <v>30.3065</v>
      </c>
      <c r="D46">
        <f t="shared" si="3"/>
        <v>30</v>
      </c>
    </row>
    <row r="47" ht="14.25" spans="1:4">
      <c r="A47" s="1" t="s">
        <v>1328</v>
      </c>
      <c r="B47">
        <v>100000</v>
      </c>
      <c r="C47">
        <f t="shared" si="4"/>
        <v>10</v>
      </c>
      <c r="D47">
        <f t="shared" si="3"/>
        <v>10</v>
      </c>
    </row>
    <row r="48" ht="14.25" spans="1:4">
      <c r="A48" s="1" t="s">
        <v>1329</v>
      </c>
      <c r="B48">
        <v>54904</v>
      </c>
      <c r="C48">
        <f t="shared" si="4"/>
        <v>5.4904</v>
      </c>
      <c r="D48">
        <f t="shared" si="3"/>
        <v>5</v>
      </c>
    </row>
    <row r="49" ht="14.25" spans="1:4">
      <c r="A49" s="1" t="s">
        <v>1330</v>
      </c>
      <c r="B49">
        <v>2855579</v>
      </c>
      <c r="C49">
        <f t="shared" si="4"/>
        <v>285.5579</v>
      </c>
      <c r="D49">
        <f t="shared" si="3"/>
        <v>286</v>
      </c>
    </row>
    <row r="50" ht="14.25" spans="1:4">
      <c r="A50" s="1" t="s">
        <v>1331</v>
      </c>
      <c r="B50">
        <v>6208.58</v>
      </c>
      <c r="C50">
        <f t="shared" si="4"/>
        <v>0.620858</v>
      </c>
      <c r="D50">
        <f t="shared" si="3"/>
        <v>1</v>
      </c>
    </row>
    <row r="51" ht="14.25" spans="1:4">
      <c r="A51" s="1" t="s">
        <v>1332</v>
      </c>
      <c r="B51">
        <v>55324</v>
      </c>
      <c r="C51">
        <f t="shared" si="4"/>
        <v>5.5324</v>
      </c>
      <c r="D51">
        <f t="shared" si="3"/>
        <v>6</v>
      </c>
    </row>
    <row r="52" ht="14.25" spans="1:4">
      <c r="A52" s="1" t="s">
        <v>1333</v>
      </c>
      <c r="B52">
        <v>1772925</v>
      </c>
      <c r="C52">
        <f t="shared" si="4"/>
        <v>177.2925</v>
      </c>
      <c r="D52">
        <f t="shared" si="3"/>
        <v>177</v>
      </c>
    </row>
    <row r="53" ht="14.25" spans="1:4">
      <c r="A53" s="1" t="s">
        <v>1334</v>
      </c>
      <c r="B53">
        <v>80400</v>
      </c>
      <c r="C53">
        <f t="shared" si="4"/>
        <v>8.04</v>
      </c>
      <c r="D53">
        <f t="shared" si="3"/>
        <v>8</v>
      </c>
    </row>
    <row r="54" ht="14.25" spans="1:4">
      <c r="A54" s="1" t="s">
        <v>1335</v>
      </c>
      <c r="B54">
        <v>32498.36</v>
      </c>
      <c r="C54">
        <f t="shared" si="4"/>
        <v>3.249836</v>
      </c>
      <c r="D54">
        <f t="shared" si="3"/>
        <v>3</v>
      </c>
    </row>
    <row r="55" ht="14.25" spans="1:4">
      <c r="A55" s="1" t="s">
        <v>1336</v>
      </c>
      <c r="B55">
        <v>486820</v>
      </c>
      <c r="C55">
        <f t="shared" si="4"/>
        <v>48.682</v>
      </c>
      <c r="D55">
        <f t="shared" si="3"/>
        <v>49</v>
      </c>
    </row>
    <row r="56" ht="14.25" spans="1:4">
      <c r="A56" s="1" t="s">
        <v>1337</v>
      </c>
      <c r="B56">
        <v>7817396</v>
      </c>
      <c r="C56">
        <f t="shared" si="4"/>
        <v>781.7396</v>
      </c>
      <c r="D56">
        <f t="shared" si="3"/>
        <v>782</v>
      </c>
    </row>
    <row r="57" ht="14.25" spans="1:4">
      <c r="A57" s="1" t="s">
        <v>1338</v>
      </c>
      <c r="B57">
        <v>386720</v>
      </c>
      <c r="C57">
        <f t="shared" si="4"/>
        <v>38.672</v>
      </c>
      <c r="D57">
        <f t="shared" si="3"/>
        <v>39</v>
      </c>
    </row>
    <row r="58" ht="14.25" spans="1:4">
      <c r="A58" s="1" t="s">
        <v>1339</v>
      </c>
      <c r="B58">
        <v>890836</v>
      </c>
      <c r="C58">
        <f t="shared" si="4"/>
        <v>89.0836</v>
      </c>
      <c r="D58">
        <f t="shared" si="3"/>
        <v>89</v>
      </c>
    </row>
    <row r="59" ht="14.25" spans="1:4">
      <c r="A59" s="1" t="s">
        <v>1340</v>
      </c>
      <c r="B59">
        <v>1551985</v>
      </c>
      <c r="C59">
        <f t="shared" si="4"/>
        <v>155.1985</v>
      </c>
      <c r="D59">
        <f t="shared" si="3"/>
        <v>155</v>
      </c>
    </row>
    <row r="60" ht="14.25" spans="1:4">
      <c r="A60" s="1" t="s">
        <v>1341</v>
      </c>
      <c r="B60">
        <v>447811.62</v>
      </c>
      <c r="C60">
        <f t="shared" si="4"/>
        <v>44.781162</v>
      </c>
      <c r="D60">
        <f t="shared" si="3"/>
        <v>45</v>
      </c>
    </row>
    <row r="61" ht="14.25" spans="1:4">
      <c r="A61" s="1" t="s">
        <v>1342</v>
      </c>
      <c r="B61">
        <v>1139285.49</v>
      </c>
      <c r="C61">
        <f t="shared" si="4"/>
        <v>113.928549</v>
      </c>
      <c r="D61">
        <f t="shared" si="3"/>
        <v>114</v>
      </c>
    </row>
    <row r="62" ht="14.25" spans="1:4">
      <c r="A62" s="1" t="s">
        <v>1343</v>
      </c>
      <c r="B62">
        <v>2294612.65</v>
      </c>
      <c r="C62">
        <f t="shared" si="4"/>
        <v>229.461265</v>
      </c>
      <c r="D62">
        <f t="shared" si="3"/>
        <v>229</v>
      </c>
    </row>
    <row r="63" ht="14.25" spans="1:4">
      <c r="A63" s="1" t="s">
        <v>1344</v>
      </c>
      <c r="B63">
        <v>3523128.8</v>
      </c>
      <c r="C63">
        <f t="shared" si="4"/>
        <v>352.31288</v>
      </c>
      <c r="D63">
        <f t="shared" si="3"/>
        <v>352</v>
      </c>
    </row>
    <row r="64" ht="14.25" spans="1:4">
      <c r="A64" s="1" t="s">
        <v>1345</v>
      </c>
      <c r="B64">
        <v>981180</v>
      </c>
      <c r="C64">
        <f t="shared" si="4"/>
        <v>98.118</v>
      </c>
      <c r="D64">
        <f t="shared" si="3"/>
        <v>98</v>
      </c>
    </row>
    <row r="65" ht="14.25" spans="1:4">
      <c r="A65" s="1" t="s">
        <v>1346</v>
      </c>
      <c r="B65">
        <v>1400561.97</v>
      </c>
      <c r="C65">
        <f t="shared" si="4"/>
        <v>140.056197</v>
      </c>
      <c r="D65">
        <f t="shared" si="3"/>
        <v>140</v>
      </c>
    </row>
    <row r="66" ht="14.25" spans="1:4">
      <c r="A66" s="1" t="s">
        <v>1347</v>
      </c>
      <c r="B66">
        <v>2279408.31</v>
      </c>
      <c r="C66">
        <f t="shared" si="4"/>
        <v>227.940831</v>
      </c>
      <c r="D66">
        <f t="shared" si="3"/>
        <v>228</v>
      </c>
    </row>
    <row r="67" ht="14.25" spans="1:4">
      <c r="A67" s="1" t="s">
        <v>1348</v>
      </c>
      <c r="B67">
        <v>425041.97</v>
      </c>
      <c r="C67">
        <f t="shared" si="4"/>
        <v>42.504197</v>
      </c>
      <c r="D67">
        <f t="shared" si="3"/>
        <v>43</v>
      </c>
    </row>
    <row r="68" ht="14.25" spans="1:4">
      <c r="A68" s="1" t="s">
        <v>1349</v>
      </c>
      <c r="B68">
        <v>10000</v>
      </c>
      <c r="C68">
        <f t="shared" ref="C68:C83" si="5">B68/10000</f>
        <v>1</v>
      </c>
      <c r="D68">
        <f t="shared" ref="D68:D77" si="6">ROUND(C68,0)</f>
        <v>1</v>
      </c>
    </row>
    <row r="69" ht="14.25" spans="1:4">
      <c r="A69" s="1" t="s">
        <v>1350</v>
      </c>
      <c r="B69">
        <v>120000000</v>
      </c>
      <c r="C69">
        <f t="shared" si="5"/>
        <v>12000</v>
      </c>
      <c r="D69">
        <f t="shared" si="6"/>
        <v>12000</v>
      </c>
    </row>
    <row r="70" ht="14.25" spans="1:4">
      <c r="A70" s="1" t="s">
        <v>1351</v>
      </c>
      <c r="B70">
        <v>1724176.03</v>
      </c>
      <c r="C70">
        <f t="shared" si="5"/>
        <v>172.417603</v>
      </c>
      <c r="D70">
        <f t="shared" si="6"/>
        <v>172</v>
      </c>
    </row>
    <row r="71" ht="14.25" spans="1:4">
      <c r="A71" s="1" t="s">
        <v>1352</v>
      </c>
      <c r="B71">
        <v>40000</v>
      </c>
      <c r="C71">
        <f t="shared" si="5"/>
        <v>4</v>
      </c>
      <c r="D71">
        <f t="shared" si="6"/>
        <v>4</v>
      </c>
    </row>
    <row r="72" ht="14.25" spans="1:4">
      <c r="A72" s="1" t="s">
        <v>1353</v>
      </c>
      <c r="B72">
        <v>786789.6</v>
      </c>
      <c r="C72">
        <f t="shared" si="5"/>
        <v>78.67896</v>
      </c>
      <c r="D72">
        <f t="shared" si="6"/>
        <v>79</v>
      </c>
    </row>
    <row r="73" ht="14.25" spans="1:4">
      <c r="A73" s="1" t="s">
        <v>1354</v>
      </c>
      <c r="B73">
        <v>7253102.34</v>
      </c>
      <c r="C73">
        <f t="shared" si="5"/>
        <v>725.310234</v>
      </c>
      <c r="D73">
        <f t="shared" si="6"/>
        <v>725</v>
      </c>
    </row>
    <row r="74" ht="14.25" spans="1:4">
      <c r="A74" s="1" t="s">
        <v>1355</v>
      </c>
      <c r="B74">
        <v>100000</v>
      </c>
      <c r="C74">
        <f t="shared" si="5"/>
        <v>10</v>
      </c>
      <c r="D74">
        <f t="shared" si="6"/>
        <v>10</v>
      </c>
    </row>
    <row r="75" ht="14.25" spans="1:4">
      <c r="A75" s="1" t="s">
        <v>1356</v>
      </c>
      <c r="B75">
        <v>350000</v>
      </c>
      <c r="C75">
        <f t="shared" si="5"/>
        <v>35</v>
      </c>
      <c r="D75">
        <f t="shared" si="6"/>
        <v>35</v>
      </c>
    </row>
    <row r="76" ht="14.25" spans="1:4">
      <c r="A76" s="1" t="s">
        <v>1357</v>
      </c>
      <c r="B76">
        <v>904600</v>
      </c>
      <c r="C76">
        <f t="shared" si="5"/>
        <v>90.46</v>
      </c>
      <c r="D76">
        <f t="shared" si="6"/>
        <v>90</v>
      </c>
    </row>
    <row r="77" ht="14.25" spans="1:4">
      <c r="A77" s="1" t="s">
        <v>1358</v>
      </c>
      <c r="B77">
        <v>2881960</v>
      </c>
      <c r="C77">
        <f t="shared" si="5"/>
        <v>288.196</v>
      </c>
      <c r="D77">
        <f t="shared" si="6"/>
        <v>288</v>
      </c>
    </row>
    <row r="78" ht="14.25" spans="1:4">
      <c r="A78" s="1" t="s">
        <v>1359</v>
      </c>
      <c r="B78">
        <v>100000</v>
      </c>
      <c r="C78">
        <f t="shared" si="5"/>
        <v>10</v>
      </c>
      <c r="D78">
        <f t="shared" ref="D78:D83" si="7">ROUND(C78,0)</f>
        <v>10</v>
      </c>
    </row>
    <row r="79" ht="14.25" spans="1:4">
      <c r="A79" s="1" t="s">
        <v>1360</v>
      </c>
      <c r="B79">
        <v>470000</v>
      </c>
      <c r="C79">
        <f t="shared" si="5"/>
        <v>47</v>
      </c>
      <c r="D79">
        <f t="shared" si="7"/>
        <v>47</v>
      </c>
    </row>
    <row r="80" ht="14.25" spans="1:4">
      <c r="A80" s="1" t="s">
        <v>1361</v>
      </c>
      <c r="B80">
        <v>1390194.62</v>
      </c>
      <c r="C80">
        <f t="shared" si="5"/>
        <v>139.019462</v>
      </c>
      <c r="D80">
        <f t="shared" si="7"/>
        <v>139</v>
      </c>
    </row>
    <row r="81" ht="14.25" spans="1:4">
      <c r="A81" s="1" t="s">
        <v>1362</v>
      </c>
      <c r="B81">
        <v>2057994</v>
      </c>
      <c r="C81">
        <f t="shared" si="5"/>
        <v>205.7994</v>
      </c>
      <c r="D81">
        <f t="shared" si="7"/>
        <v>206</v>
      </c>
    </row>
    <row r="82" ht="14.25" spans="1:4">
      <c r="A82" s="1" t="s">
        <v>1363</v>
      </c>
      <c r="B82">
        <v>2149474.62</v>
      </c>
      <c r="C82">
        <f t="shared" si="5"/>
        <v>214.947462</v>
      </c>
      <c r="D82">
        <f t="shared" si="7"/>
        <v>215</v>
      </c>
    </row>
    <row r="83" ht="14.25" spans="1:4">
      <c r="A83" s="1" t="s">
        <v>1183</v>
      </c>
      <c r="B83">
        <v>500000</v>
      </c>
      <c r="C83">
        <f t="shared" si="5"/>
        <v>50</v>
      </c>
      <c r="D83">
        <f t="shared" si="7"/>
        <v>50</v>
      </c>
    </row>
    <row r="84" ht="14.25" spans="1:4">
      <c r="A84" s="1"/>
    </row>
    <row r="85" ht="14.25" spans="1:4">
      <c r="A85" s="1"/>
    </row>
    <row r="86" ht="14.25" spans="1:4">
      <c r="A86" s="1"/>
    </row>
    <row r="87" ht="14.25" spans="1:4">
      <c r="A87" s="1"/>
    </row>
    <row r="88" ht="14.25" spans="1:4">
      <c r="A88" s="1"/>
    </row>
    <row r="89" ht="14.25" spans="1:4">
      <c r="A89" s="1"/>
    </row>
    <row r="90" ht="14.25" spans="1:4">
      <c r="A90" s="1"/>
    </row>
    <row r="91" ht="14.25" spans="1:4">
      <c r="A91" s="1"/>
    </row>
    <row r="92" ht="14.25" spans="1:4">
      <c r="A92" s="1"/>
    </row>
    <row r="93" ht="14.25" spans="1:4">
      <c r="A93" s="1"/>
    </row>
    <row r="94" ht="14.25" spans="1:4">
      <c r="A94" s="1"/>
    </row>
    <row r="95" ht="14.25" spans="1:4">
      <c r="A95" s="1"/>
    </row>
    <row r="96" ht="14.25" spans="1:4">
      <c r="A96" s="1"/>
    </row>
    <row r="97" ht="14.25" spans="1:4">
      <c r="A97" s="1"/>
    </row>
    <row r="98" ht="14.25" spans="1:4">
      <c r="A98" s="1"/>
    </row>
    <row r="99" ht="14.25" spans="1:4">
      <c r="A99" s="1"/>
    </row>
    <row r="106" spans="1:4">
      <c r="D106" s="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　　　　　　　Ry,</cp:lastModifiedBy>
  <dcterms:created xsi:type="dcterms:W3CDTF">2020-12-31T03:23:00Z</dcterms:created>
  <cp:lastPrinted>2021-12-14T01:36:00Z</cp:lastPrinted>
  <dcterms:modified xsi:type="dcterms:W3CDTF">2026-04-15T02:18:23Z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DF77D24170904023B75FA88C5335F93C_13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