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748"/>
  </bookViews>
  <sheets>
    <sheet name="镇收支总表" sheetId="13" r:id="rId1"/>
    <sheet name="镇一般预算收入" sheetId="14" r:id="rId2"/>
    <sheet name="镇一般预算支出-功能" sheetId="20" r:id="rId3"/>
    <sheet name="镇一般预算支出-经济" sheetId="16" r:id="rId4"/>
    <sheet name="Sheet2" sheetId="18" state="hidden" r:id="rId5"/>
  </sheets>
  <definedNames>
    <definedName name="_xlnm._FilterDatabase" localSheetId="1" hidden="1">镇一般预算收入!$A$5:$D$77</definedName>
    <definedName name="_xlnm._FilterDatabase" localSheetId="2" hidden="1">'镇一般预算支出-功能'!$A$7:$F$1343</definedName>
    <definedName name="_xlnm._FilterDatabase" localSheetId="3" hidden="1">'镇一般预算支出-经济'!$A$7:$C$83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<sst xmlns="http://schemas.openxmlformats.org/spreadsheetml/2006/main" count="2967" uniqueCount="2494">
  <si>
    <t>鹤山市2026年古劳镇一般公共预算收支预算总表</t>
  </si>
  <si>
    <t>单位:万元</t>
  </si>
  <si>
    <t>收入项目</t>
  </si>
  <si>
    <t>支出项目</t>
  </si>
  <si>
    <t>科目号</t>
  </si>
  <si>
    <t>科目名称</t>
  </si>
  <si>
    <t>2026年预算</t>
  </si>
  <si>
    <t>一、一般公共预算收入</t>
  </si>
  <si>
    <t>一、一般公共预算支出</t>
  </si>
  <si>
    <t>税收收入</t>
  </si>
  <si>
    <t>一般公共服务支出</t>
  </si>
  <si>
    <t>非税收入</t>
  </si>
  <si>
    <t>国防支出</t>
  </si>
  <si>
    <t>二、上级补助收入</t>
  </si>
  <si>
    <t>公共安全支出</t>
  </si>
  <si>
    <t>返还性收入</t>
  </si>
  <si>
    <t>教育支出</t>
  </si>
  <si>
    <t>一般性转移支付收入</t>
  </si>
  <si>
    <t>科学技术支出</t>
  </si>
  <si>
    <t>专项转移支付收入</t>
  </si>
  <si>
    <t>文化旅游体育与传媒支出</t>
  </si>
  <si>
    <t>县级对镇街转移支付</t>
  </si>
  <si>
    <t>社会保障和就业支出</t>
  </si>
  <si>
    <t>三、债务转贷收入</t>
  </si>
  <si>
    <t>卫生健康支出</t>
  </si>
  <si>
    <t>四、上年结余收入</t>
  </si>
  <si>
    <t>节能环保支出</t>
  </si>
  <si>
    <t>五、调入资金</t>
  </si>
  <si>
    <t>城乡社区支出</t>
  </si>
  <si>
    <t>六、动用预算稳定调节基金</t>
  </si>
  <si>
    <t>农林水支出</t>
  </si>
  <si>
    <t>交通运输支出</t>
  </si>
  <si>
    <t>资源勘探信息等支出</t>
  </si>
  <si>
    <t>商业服务业等支出</t>
  </si>
  <si>
    <t>金融支出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</si>
  <si>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</si>
  <si>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</si>
  <si>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</si>
  <si>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</si>
  <si>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</si>
  <si>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</si>
  <si>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债务付息支出</t>
  </si>
  <si>
    <t>债务发行费用支出</t>
  </si>
  <si>
    <t>二、上解上级支出</t>
  </si>
  <si>
    <t>三、债务还本支出</t>
  </si>
  <si>
    <t>四、年终结余</t>
  </si>
  <si>
    <t>五、安排预算稳定调节基金</t>
  </si>
  <si>
    <t>收入合计</t>
  </si>
  <si>
    <t>支出合计</t>
  </si>
  <si>
    <t>鹤山市2026年古劳镇一般公共预算
收入预算表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</si>
  <si>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</si>
  <si>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</si>
  <si>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</si>
  <si>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</si>
  <si>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</si>
  <si>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</si>
  <si>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</si>
  <si>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</si>
  <si>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</si>
  <si>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</si>
  <si>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</si>
  <si>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</si>
  <si>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</si>
  <si>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</si>
  <si>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专项收入</t>
  </si>
  <si>
    <t>其中：教育费附加收入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</si>
  <si>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</si>
  <si>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</si>
  <si>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</si>
  <si>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</si>
  <si>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</si>
  <si>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</si>
  <si>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</si>
  <si>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</si>
  <si>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</si>
  <si>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</si>
  <si>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</si>
  <si>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 xml:space="preserve">   其他税收返还收入</t>
  </si>
  <si>
    <t>四税体制改革基数返还，每年固定值961万元。</t>
  </si>
  <si>
    <t>预下达到各镇街的一般性转移支付（中央、省、江门级）</t>
  </si>
  <si>
    <t xml:space="preserve">   均衡性转移支付收入</t>
  </si>
  <si>
    <t xml:space="preserve">   县级基本财力保障机制奖补资金</t>
  </si>
  <si>
    <t>结算补助收入</t>
  </si>
  <si>
    <t>企业事业单位划转补助收入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</si>
  <si>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</si>
  <si>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</si>
  <si>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</si>
  <si>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</si>
  <si>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</si>
  <si>
    <t>农村税费改革补助，每年固定值83.94万元，其中农村税费改革补助38万，教育转移支付46万</t>
  </si>
  <si>
    <t>贫困地区转移支付收入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</si>
  <si>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</si>
  <si>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</si>
  <si>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</si>
  <si>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</si>
  <si>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</si>
  <si>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</si>
  <si>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</si>
  <si>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</si>
  <si>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</si>
  <si>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</si>
  <si>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社区工资和社保市直负担及城市低保2002年基数，社区工资和社保市直负担每年固定27万元，城市低保2002年基数每年固定34万元</t>
  </si>
  <si>
    <t>预下达到各镇街的2021年专项转移支付（中央、省、江门级）</t>
  </si>
  <si>
    <t>生态转移支付</t>
  </si>
  <si>
    <t>体制补助</t>
  </si>
  <si>
    <t>其他转移支付</t>
  </si>
  <si>
    <t>地方政府一般债务转贷收入</t>
  </si>
  <si>
    <t>地方政府一般债券转贷收入</t>
  </si>
  <si>
    <t>上年结余收入</t>
  </si>
  <si>
    <t>调入一般公共预算资金</t>
  </si>
  <si>
    <t>从政府性基金预算调入一般公共预算</t>
  </si>
  <si>
    <t>从其他资金调入一般公共预算</t>
  </si>
  <si>
    <t>动用预算稳定调节基金</t>
  </si>
  <si>
    <t>收  入  合  计</t>
  </si>
  <si>
    <t>鹤山市2026年古劳镇一般公共预算
支出预算表</t>
  </si>
  <si>
    <t>（功能分类支出）</t>
  </si>
  <si>
    <t>201</t>
  </si>
  <si>
    <t>20101</t>
  </si>
  <si>
    <t xml:space="preserve"> 人大事务</t>
  </si>
  <si>
    <t>2010101</t>
  </si>
  <si>
    <t>行政运行</t>
  </si>
  <si>
    <t>2010102</t>
  </si>
  <si>
    <t>一般行政管理事务</t>
  </si>
  <si>
    <t>2010103</t>
  </si>
  <si>
    <t>机关服务</t>
  </si>
  <si>
    <t>2010104</t>
  </si>
  <si>
    <t>人大会议</t>
  </si>
  <si>
    <t>2010105</t>
  </si>
  <si>
    <t>人大立法</t>
  </si>
  <si>
    <t>2010106</t>
  </si>
  <si>
    <t>人大监督</t>
  </si>
  <si>
    <t>2010107</t>
  </si>
  <si>
    <t>人大代表履职能力提升</t>
  </si>
  <si>
    <t>2010108</t>
  </si>
  <si>
    <t>代表工作</t>
  </si>
  <si>
    <t>2010109</t>
  </si>
  <si>
    <t>人大信访工作</t>
  </si>
  <si>
    <t>2010150</t>
  </si>
  <si>
    <t>事业运行</t>
  </si>
  <si>
    <t>2010199</t>
  </si>
  <si>
    <t>其他人大事务支出</t>
  </si>
  <si>
    <t>20102</t>
  </si>
  <si>
    <t xml:space="preserve"> 政协事务</t>
  </si>
  <si>
    <t>2010201</t>
  </si>
  <si>
    <t>2010202</t>
  </si>
  <si>
    <t>2010203</t>
  </si>
  <si>
    <t>2010204</t>
  </si>
  <si>
    <t>政协会议</t>
  </si>
  <si>
    <t>2010205</t>
  </si>
  <si>
    <t>委员视察</t>
  </si>
  <si>
    <t>2010206</t>
  </si>
  <si>
    <t>参政议政</t>
  </si>
  <si>
    <t>2010250</t>
  </si>
  <si>
    <t>2010299</t>
  </si>
  <si>
    <t>其他政协事务支出</t>
  </si>
  <si>
    <t>20103</t>
  </si>
  <si>
    <t xml:space="preserve"> 政府办公厅（室）及相关机构事务</t>
  </si>
  <si>
    <t>2010301</t>
  </si>
  <si>
    <t>2010302</t>
  </si>
  <si>
    <t>2010303</t>
  </si>
  <si>
    <t>2010304</t>
  </si>
  <si>
    <t>专项服务</t>
  </si>
  <si>
    <t>2010305</t>
  </si>
  <si>
    <t>专项业务及机关事务管理</t>
  </si>
  <si>
    <t>2010306</t>
  </si>
  <si>
    <t>政务公开审批</t>
  </si>
  <si>
    <t>2010309</t>
  </si>
  <si>
    <t>参事事务</t>
  </si>
  <si>
    <t>2010350</t>
  </si>
  <si>
    <t>2010399</t>
  </si>
  <si>
    <t>其他政府办公厅（室）及相关机构事务支出</t>
  </si>
  <si>
    <t>20104</t>
  </si>
  <si>
    <t xml:space="preserve"> 发展与改革事务</t>
  </si>
  <si>
    <t>2010401</t>
  </si>
  <si>
    <t>2010402</t>
  </si>
  <si>
    <t>2010403</t>
  </si>
  <si>
    <t>2010404</t>
  </si>
  <si>
    <t>战略规划与实施</t>
  </si>
  <si>
    <t>2010405</t>
  </si>
  <si>
    <t>日常经济运行调节</t>
  </si>
  <si>
    <t>2010406</t>
  </si>
  <si>
    <t>社会事业发展规划</t>
  </si>
  <si>
    <t>2010407</t>
  </si>
  <si>
    <t>经济体制改革研究</t>
  </si>
  <si>
    <t>2010408</t>
  </si>
  <si>
    <t>物价管理</t>
  </si>
  <si>
    <t>2010450</t>
  </si>
  <si>
    <t>2010499</t>
  </si>
  <si>
    <t>其他发展与改革事务支出</t>
  </si>
  <si>
    <t>20105</t>
  </si>
  <si>
    <t xml:space="preserve"> 统计信息事务</t>
  </si>
  <si>
    <t>2010501</t>
  </si>
  <si>
    <t>2010502</t>
  </si>
  <si>
    <t>2010503</t>
  </si>
  <si>
    <t>2010504</t>
  </si>
  <si>
    <t>信息事务</t>
  </si>
  <si>
    <t>2010505</t>
  </si>
  <si>
    <t>专项统计业务</t>
  </si>
  <si>
    <t>2010506</t>
  </si>
  <si>
    <t>统计管理</t>
  </si>
  <si>
    <t>2010507</t>
  </si>
  <si>
    <t>专项普查活动</t>
  </si>
  <si>
    <t>2010508</t>
  </si>
  <si>
    <t>统计抽样调查</t>
  </si>
  <si>
    <t>2010550</t>
  </si>
  <si>
    <t>2010599</t>
  </si>
  <si>
    <t>其他统计信息事务支出</t>
  </si>
  <si>
    <t>20106</t>
  </si>
  <si>
    <t xml:space="preserve"> 财政事务</t>
  </si>
  <si>
    <t>2010601</t>
  </si>
  <si>
    <t>2010602</t>
  </si>
  <si>
    <t>2010603</t>
  </si>
  <si>
    <t>2010604</t>
  </si>
  <si>
    <t>预算改革业务</t>
  </si>
  <si>
    <t>2010605</t>
  </si>
  <si>
    <t>财政国库业务</t>
  </si>
  <si>
    <t>2010606</t>
  </si>
  <si>
    <t>财政监察</t>
  </si>
  <si>
    <t>2010607</t>
  </si>
  <si>
    <t>信息化建设</t>
  </si>
  <si>
    <t>2010608</t>
  </si>
  <si>
    <t>财政委托业务支出</t>
  </si>
  <si>
    <t>2010650</t>
  </si>
  <si>
    <t>2010699</t>
  </si>
  <si>
    <t>其他财政事务支出</t>
  </si>
  <si>
    <t>20107</t>
  </si>
  <si>
    <t xml:space="preserve"> 税收事务</t>
  </si>
  <si>
    <t>2010701</t>
  </si>
  <si>
    <t>2010702</t>
  </si>
  <si>
    <t>2010703</t>
  </si>
  <si>
    <t>2010709</t>
  </si>
  <si>
    <t>2010710</t>
  </si>
  <si>
    <t>税收业务</t>
  </si>
  <si>
    <t>2010750</t>
  </si>
  <si>
    <t>2010799</t>
  </si>
  <si>
    <t>其他税收事务支出</t>
  </si>
  <si>
    <t>20108</t>
  </si>
  <si>
    <t xml:space="preserve"> 审计事务</t>
  </si>
  <si>
    <t>2010801</t>
  </si>
  <si>
    <t>2010802</t>
  </si>
  <si>
    <t>2010803</t>
  </si>
  <si>
    <t>2010804</t>
  </si>
  <si>
    <t>审计业务</t>
  </si>
  <si>
    <t>2010805</t>
  </si>
  <si>
    <t>审计管理</t>
  </si>
  <si>
    <t>2010806</t>
  </si>
  <si>
    <t>2010850</t>
  </si>
  <si>
    <t>2010899</t>
  </si>
  <si>
    <t>其他审计事务支出</t>
  </si>
  <si>
    <t>20109</t>
  </si>
  <si>
    <t xml:space="preserve"> 海关事务</t>
  </si>
  <si>
    <t>2010901</t>
  </si>
  <si>
    <t>2010902</t>
  </si>
  <si>
    <t>2010903</t>
  </si>
  <si>
    <t>2010905</t>
  </si>
  <si>
    <t>缉私办案</t>
  </si>
  <si>
    <t>2010907</t>
  </si>
  <si>
    <t>口岸管理</t>
  </si>
  <si>
    <t>2010908</t>
  </si>
  <si>
    <t>2010909</t>
  </si>
  <si>
    <t>海关关务</t>
  </si>
  <si>
    <t>2010910</t>
  </si>
  <si>
    <t>关税征管</t>
  </si>
  <si>
    <t>2010911</t>
  </si>
  <si>
    <t>海关监管</t>
  </si>
  <si>
    <t>2010912</t>
  </si>
  <si>
    <t>检验检疫</t>
  </si>
  <si>
    <t>2010950</t>
  </si>
  <si>
    <t>2010999</t>
  </si>
  <si>
    <t>其他海关事务支出</t>
  </si>
  <si>
    <t>20111</t>
  </si>
  <si>
    <t xml:space="preserve"> 纪检监察事务</t>
  </si>
  <si>
    <t>2011101</t>
  </si>
  <si>
    <t>2011102</t>
  </si>
  <si>
    <t>2011103</t>
  </si>
  <si>
    <t>2011104</t>
  </si>
  <si>
    <t>大案要案查处</t>
  </si>
  <si>
    <t>2011105</t>
  </si>
  <si>
    <t>派驻派出机构</t>
  </si>
  <si>
    <t>2011106</t>
  </si>
  <si>
    <t>巡视工作</t>
  </si>
  <si>
    <t>2011150</t>
  </si>
  <si>
    <t>2011199</t>
  </si>
  <si>
    <t>其他纪检监察事务支出</t>
  </si>
  <si>
    <t>20113</t>
  </si>
  <si>
    <t xml:space="preserve"> 商贸事务</t>
  </si>
  <si>
    <t>2011301</t>
  </si>
  <si>
    <t>2011302</t>
  </si>
  <si>
    <t>2011303</t>
  </si>
  <si>
    <t>2011304</t>
  </si>
  <si>
    <t>对外贸易管理</t>
  </si>
  <si>
    <t>2011305</t>
  </si>
  <si>
    <t>国际经济合作</t>
  </si>
  <si>
    <t>2011306</t>
  </si>
  <si>
    <t>外资管理</t>
  </si>
  <si>
    <t>2011307</t>
  </si>
  <si>
    <t>国内贸易管理</t>
  </si>
  <si>
    <t>2011308</t>
  </si>
  <si>
    <t>招商引资</t>
  </si>
  <si>
    <t>2011350</t>
  </si>
  <si>
    <t>2011399</t>
  </si>
  <si>
    <t>其他商贸事务支出</t>
  </si>
  <si>
    <t>20114</t>
  </si>
  <si>
    <t xml:space="preserve"> 知识产权事务</t>
  </si>
  <si>
    <t>2011401</t>
  </si>
  <si>
    <t>2011402</t>
  </si>
  <si>
    <t>2011403</t>
  </si>
  <si>
    <t>2011404</t>
  </si>
  <si>
    <t>专利审批</t>
  </si>
  <si>
    <t>2011405</t>
  </si>
  <si>
    <t>知识产权战略和规划</t>
  </si>
  <si>
    <t>2011408</t>
  </si>
  <si>
    <t>国际合作与交流</t>
  </si>
  <si>
    <t>2011409</t>
  </si>
  <si>
    <t>知识产权宏观管理</t>
  </si>
  <si>
    <t>2011410</t>
  </si>
  <si>
    <t>商标管理</t>
  </si>
  <si>
    <t>2011411</t>
  </si>
  <si>
    <t>原产地地理标志管理</t>
  </si>
  <si>
    <t>2011450</t>
  </si>
  <si>
    <t>2011499</t>
  </si>
  <si>
    <t>其他知识产权事务支出</t>
  </si>
  <si>
    <t>20123</t>
  </si>
  <si>
    <t xml:space="preserve"> 民族事务</t>
  </si>
  <si>
    <t>2012301</t>
  </si>
  <si>
    <t>2012302</t>
  </si>
  <si>
    <t>2012303</t>
  </si>
  <si>
    <t>2012304</t>
  </si>
  <si>
    <t>民族工作专项</t>
  </si>
  <si>
    <t>2012350</t>
  </si>
  <si>
    <t>2012399</t>
  </si>
  <si>
    <t>其他民族事务支出</t>
  </si>
  <si>
    <t>20125</t>
  </si>
  <si>
    <t xml:space="preserve"> 港澳台事务</t>
  </si>
  <si>
    <t>2012501</t>
  </si>
  <si>
    <t>2012502</t>
  </si>
  <si>
    <t>2012503</t>
  </si>
  <si>
    <t>2012504</t>
  </si>
  <si>
    <t>港澳事务</t>
  </si>
  <si>
    <t>2012505</t>
  </si>
  <si>
    <t>台湾事务</t>
  </si>
  <si>
    <t>2012550</t>
  </si>
  <si>
    <t>2012599</t>
  </si>
  <si>
    <t>其他港澳台事务支出</t>
  </si>
  <si>
    <t>20126</t>
  </si>
  <si>
    <t xml:space="preserve"> 档案事务</t>
  </si>
  <si>
    <t>2012601</t>
  </si>
  <si>
    <t>2012602</t>
  </si>
  <si>
    <t>2012603</t>
  </si>
  <si>
    <t>2012604</t>
  </si>
  <si>
    <t>档案馆</t>
  </si>
  <si>
    <t>2012699</t>
  </si>
  <si>
    <t>其他档案事务支出</t>
  </si>
  <si>
    <t>20128</t>
  </si>
  <si>
    <t xml:space="preserve"> 民主党派及工商联事务</t>
  </si>
  <si>
    <t>2012801</t>
  </si>
  <si>
    <t>2012802</t>
  </si>
  <si>
    <t>2012803</t>
  </si>
  <si>
    <t>2012804</t>
  </si>
  <si>
    <t>2012850</t>
  </si>
  <si>
    <t>2012899</t>
  </si>
  <si>
    <t>其他民主党派及工商联事务支出</t>
  </si>
  <si>
    <t>20129</t>
  </si>
  <si>
    <t xml:space="preserve"> 群众团体事务</t>
  </si>
  <si>
    <t>2012901</t>
  </si>
  <si>
    <t>2012902</t>
  </si>
  <si>
    <t>2012903</t>
  </si>
  <si>
    <t>2012906</t>
  </si>
  <si>
    <t>工会事务</t>
  </si>
  <si>
    <t>2012950</t>
  </si>
  <si>
    <t>2012999</t>
  </si>
  <si>
    <t>其他群众团体事务支出</t>
  </si>
  <si>
    <t>20131</t>
  </si>
  <si>
    <t xml:space="preserve"> 党委办公厅（室）及相关机构事务</t>
  </si>
  <si>
    <t>2013101</t>
  </si>
  <si>
    <t>2013102</t>
  </si>
  <si>
    <t>2013103</t>
  </si>
  <si>
    <t>2013105</t>
  </si>
  <si>
    <t>专项业务</t>
  </si>
  <si>
    <t>2013150</t>
  </si>
  <si>
    <t>2013199</t>
  </si>
  <si>
    <t>其他党委办公厅（室）及相关机构事务支出</t>
  </si>
  <si>
    <t>20132</t>
  </si>
  <si>
    <t xml:space="preserve"> 组织事务</t>
  </si>
  <si>
    <t>2013201</t>
  </si>
  <si>
    <t>2013202</t>
  </si>
  <si>
    <t>2013203</t>
  </si>
  <si>
    <t>2013204</t>
  </si>
  <si>
    <t>公务员事务</t>
  </si>
  <si>
    <t>2013250</t>
  </si>
  <si>
    <t>2013299</t>
  </si>
  <si>
    <t>其他组织事务支出</t>
  </si>
  <si>
    <t>20133</t>
  </si>
  <si>
    <t xml:space="preserve"> 宣传事务</t>
  </si>
  <si>
    <t>2013301</t>
  </si>
  <si>
    <t>2013302</t>
  </si>
  <si>
    <t>2013303</t>
  </si>
  <si>
    <t>2013304</t>
  </si>
  <si>
    <t>宣传管理</t>
  </si>
  <si>
    <t>2013350</t>
  </si>
  <si>
    <t>2013399</t>
  </si>
  <si>
    <t>其他宣传事务支出</t>
  </si>
  <si>
    <t>20134</t>
  </si>
  <si>
    <t xml:space="preserve"> 统战事务</t>
  </si>
  <si>
    <t>2013401</t>
  </si>
  <si>
    <t>2013402</t>
  </si>
  <si>
    <t>2013403</t>
  </si>
  <si>
    <t>2013404</t>
  </si>
  <si>
    <t>宗教事务</t>
  </si>
  <si>
    <t>2013405</t>
  </si>
  <si>
    <t>华侨事务</t>
  </si>
  <si>
    <t>2013450</t>
  </si>
  <si>
    <t>2013499</t>
  </si>
  <si>
    <t>其他统战事务支出</t>
  </si>
  <si>
    <t>20135</t>
  </si>
  <si>
    <t xml:space="preserve"> 对外联络事务</t>
  </si>
  <si>
    <t>2013501</t>
  </si>
  <si>
    <t>2013502</t>
  </si>
  <si>
    <t>2013503</t>
  </si>
  <si>
    <t>2013550</t>
  </si>
  <si>
    <t>2013599</t>
  </si>
  <si>
    <t>其他对外联络事务支出</t>
  </si>
  <si>
    <t>20136</t>
  </si>
  <si>
    <t xml:space="preserve"> 其他共产党事务支出</t>
  </si>
  <si>
    <t>2013601</t>
  </si>
  <si>
    <t>2013602</t>
  </si>
  <si>
    <t>2013603</t>
  </si>
  <si>
    <t>2013650</t>
  </si>
  <si>
    <t>2013699</t>
  </si>
  <si>
    <t>其他共产党事务支出</t>
  </si>
  <si>
    <t>20137</t>
  </si>
  <si>
    <t xml:space="preserve"> 网信事务</t>
  </si>
  <si>
    <t>2013701</t>
  </si>
  <si>
    <t>2013702</t>
  </si>
  <si>
    <t>2013703</t>
  </si>
  <si>
    <t>2013704</t>
  </si>
  <si>
    <t>信息安全事务</t>
  </si>
  <si>
    <t>2013750</t>
  </si>
  <si>
    <t>2013799</t>
  </si>
  <si>
    <t>其他网信事务支出</t>
  </si>
  <si>
    <t>20138</t>
  </si>
  <si>
    <t xml:space="preserve"> 市场监督管理事务</t>
  </si>
  <si>
    <t>2013801</t>
  </si>
  <si>
    <t>2013802</t>
  </si>
  <si>
    <t>2013803</t>
  </si>
  <si>
    <t>2013804</t>
  </si>
  <si>
    <t>市场主体管理</t>
  </si>
  <si>
    <t>2013805</t>
  </si>
  <si>
    <t>市场秩序执法</t>
  </si>
  <si>
    <t>2013808</t>
  </si>
  <si>
    <t>2013810</t>
  </si>
  <si>
    <t>质量基础</t>
  </si>
  <si>
    <t>2013812</t>
  </si>
  <si>
    <t>药品事务</t>
  </si>
  <si>
    <t>2013813</t>
  </si>
  <si>
    <t>医疗器械事务</t>
  </si>
  <si>
    <t>2013814</t>
  </si>
  <si>
    <t>化妆品事务</t>
  </si>
  <si>
    <t>2013815</t>
  </si>
  <si>
    <t>质量安全监管</t>
  </si>
  <si>
    <t>2013816</t>
  </si>
  <si>
    <t>食品安全监管</t>
  </si>
  <si>
    <t>2013850</t>
  </si>
  <si>
    <t>2013899</t>
  </si>
  <si>
    <t>其他市场监督管理事务</t>
  </si>
  <si>
    <t>20139</t>
  </si>
  <si>
    <t xml:space="preserve"> 社会工作事务</t>
  </si>
  <si>
    <t>2013901</t>
  </si>
  <si>
    <t>2013902</t>
  </si>
  <si>
    <t>2013903</t>
  </si>
  <si>
    <t>2013904</t>
  </si>
  <si>
    <t>2013950</t>
  </si>
  <si>
    <t>2013999</t>
  </si>
  <si>
    <t>其他社会工作事务支出</t>
  </si>
  <si>
    <t>20140</t>
  </si>
  <si>
    <t>信访事务</t>
  </si>
  <si>
    <t>2014001</t>
  </si>
  <si>
    <t>2014002</t>
  </si>
  <si>
    <t>2014003</t>
  </si>
  <si>
    <t>2014004</t>
  </si>
  <si>
    <t>信访业务</t>
  </si>
  <si>
    <r>
      <rPr>
        <sz val="11.5"/>
        <rFont val="宋体"/>
        <charset val="134"/>
      </rPr>
      <t>2</t>
    </r>
    <r>
      <rPr>
        <sz val="11.5"/>
        <rFont val="宋体"/>
        <charset val="134"/>
      </rPr>
      <t>014050</t>
    </r>
  </si>
  <si>
    <t>2014099</t>
  </si>
  <si>
    <t>其他信访事务支出</t>
  </si>
  <si>
    <t>20141</t>
  </si>
  <si>
    <t>数据事务</t>
  </si>
  <si>
    <t>2014101</t>
  </si>
  <si>
    <t>2014102</t>
  </si>
  <si>
    <t>2014103</t>
  </si>
  <si>
    <t>2014150</t>
  </si>
  <si>
    <t>2014199</t>
  </si>
  <si>
    <t>其他数据事务支出</t>
  </si>
  <si>
    <t>20199</t>
  </si>
  <si>
    <t xml:space="preserve"> 其他一般公共服务支出</t>
  </si>
  <si>
    <t>2019901</t>
  </si>
  <si>
    <t>国家赔偿费用支出</t>
  </si>
  <si>
    <t>2019999</t>
  </si>
  <si>
    <t>其他一般公共服务支出</t>
  </si>
  <si>
    <t>202</t>
  </si>
  <si>
    <t>外交支出</t>
  </si>
  <si>
    <t>20201</t>
  </si>
  <si>
    <t xml:space="preserve"> 外交管理事务</t>
  </si>
  <si>
    <t>2020101</t>
  </si>
  <si>
    <t>2020102</t>
  </si>
  <si>
    <t>2020103</t>
  </si>
  <si>
    <t>2020104</t>
  </si>
  <si>
    <t>2020150</t>
  </si>
  <si>
    <t>2020199</t>
  </si>
  <si>
    <t>其他外交管理事务支出</t>
  </si>
  <si>
    <t>20202</t>
  </si>
  <si>
    <t xml:space="preserve"> 驻外机构</t>
  </si>
  <si>
    <t>2020201</t>
  </si>
  <si>
    <t>驻外使领馆(团、处)</t>
  </si>
  <si>
    <t>2020202</t>
  </si>
  <si>
    <t>其他驻外机构支出</t>
  </si>
  <si>
    <t>20203</t>
  </si>
  <si>
    <t xml:space="preserve"> 对外援助</t>
  </si>
  <si>
    <t>2020304</t>
  </si>
  <si>
    <t>援外优惠贷款贴息</t>
  </si>
  <si>
    <t>2020306</t>
  </si>
  <si>
    <t>对外援助</t>
  </si>
  <si>
    <t>20204</t>
  </si>
  <si>
    <t xml:space="preserve"> 国际组织</t>
  </si>
  <si>
    <t>2020401</t>
  </si>
  <si>
    <t>国际组织会费</t>
  </si>
  <si>
    <t>2020402</t>
  </si>
  <si>
    <t>国际组织捐赠</t>
  </si>
  <si>
    <t>2020403</t>
  </si>
  <si>
    <t>维和摊款</t>
  </si>
  <si>
    <t>2020404</t>
  </si>
  <si>
    <t>国际组织股金及基金</t>
  </si>
  <si>
    <t>2020499</t>
  </si>
  <si>
    <t>其他国际组织支出</t>
  </si>
  <si>
    <t>20205</t>
  </si>
  <si>
    <t xml:space="preserve"> 对外合作与交流</t>
  </si>
  <si>
    <t>2020503</t>
  </si>
  <si>
    <t>在华国际会议</t>
  </si>
  <si>
    <t>2020504</t>
  </si>
  <si>
    <t>国际交流活动</t>
  </si>
  <si>
    <t>2020505</t>
  </si>
  <si>
    <t>对外合作活动</t>
  </si>
  <si>
    <t>2020599</t>
  </si>
  <si>
    <t>其他对外合作与交流支出</t>
  </si>
  <si>
    <t>20206</t>
  </si>
  <si>
    <t xml:space="preserve"> 对外宣传</t>
  </si>
  <si>
    <t>2020601</t>
  </si>
  <si>
    <t>对外宣传</t>
  </si>
  <si>
    <t>20207</t>
  </si>
  <si>
    <t xml:space="preserve"> 边界勘界联检</t>
  </si>
  <si>
    <t>2020701</t>
  </si>
  <si>
    <t>边界勘界</t>
  </si>
  <si>
    <t>2020702</t>
  </si>
  <si>
    <t>边界联检</t>
  </si>
  <si>
    <t>2020703</t>
  </si>
  <si>
    <t>边界界桩维护</t>
  </si>
  <si>
    <t>2020799</t>
  </si>
  <si>
    <t>20208</t>
  </si>
  <si>
    <t xml:space="preserve"> 国际发展合作</t>
  </si>
  <si>
    <t>2020801</t>
  </si>
  <si>
    <t>2020802</t>
  </si>
  <si>
    <t>2020803</t>
  </si>
  <si>
    <t>2020850</t>
  </si>
  <si>
    <t>2020899</t>
  </si>
  <si>
    <t>其他国际发展合作支出</t>
  </si>
  <si>
    <t>20299</t>
  </si>
  <si>
    <t xml:space="preserve"> 其他外交支出</t>
  </si>
  <si>
    <t>2029999</t>
  </si>
  <si>
    <t>其他外交支出</t>
  </si>
  <si>
    <t>203</t>
  </si>
  <si>
    <t>20301</t>
  </si>
  <si>
    <t xml:space="preserve"> 军费</t>
  </si>
  <si>
    <t>2030101</t>
  </si>
  <si>
    <t>现役部队</t>
  </si>
  <si>
    <t>2030102</t>
  </si>
  <si>
    <t>预备役部队</t>
  </si>
  <si>
    <t>2030199</t>
  </si>
  <si>
    <t>其他军费支出</t>
  </si>
  <si>
    <t>20304</t>
  </si>
  <si>
    <t xml:space="preserve"> 国防科研事业</t>
  </si>
  <si>
    <t>2030401</t>
  </si>
  <si>
    <t>国防科研事业</t>
  </si>
  <si>
    <t>20305</t>
  </si>
  <si>
    <t xml:space="preserve"> 专项工程</t>
  </si>
  <si>
    <t>2030501</t>
  </si>
  <si>
    <t>专项工程</t>
  </si>
  <si>
    <t>20306</t>
  </si>
  <si>
    <t xml:space="preserve"> 国防动员</t>
  </si>
  <si>
    <t>2030601</t>
  </si>
  <si>
    <t>兵役征集</t>
  </si>
  <si>
    <t>2030602</t>
  </si>
  <si>
    <t>经济动员</t>
  </si>
  <si>
    <t>2030603</t>
  </si>
  <si>
    <t>人民防空</t>
  </si>
  <si>
    <t>2030604</t>
  </si>
  <si>
    <t>交通战备</t>
  </si>
  <si>
    <t>2030607</t>
  </si>
  <si>
    <t>民兵</t>
  </si>
  <si>
    <t>2030608</t>
  </si>
  <si>
    <t>边海防</t>
  </si>
  <si>
    <t>2030699</t>
  </si>
  <si>
    <t>其他国防动员支出</t>
  </si>
  <si>
    <t>20399</t>
  </si>
  <si>
    <t xml:space="preserve"> 其他国防支出</t>
  </si>
  <si>
    <t>2039999</t>
  </si>
  <si>
    <t>其他国防支出</t>
  </si>
  <si>
    <t>204</t>
  </si>
  <si>
    <t>20401</t>
  </si>
  <si>
    <t xml:space="preserve"> 武装警察部队</t>
  </si>
  <si>
    <t>2040101</t>
  </si>
  <si>
    <t>武装警察部队</t>
  </si>
  <si>
    <t>2040199</t>
  </si>
  <si>
    <t>其他武装警察部队支出</t>
  </si>
  <si>
    <t>20402</t>
  </si>
  <si>
    <t xml:space="preserve"> 公安</t>
  </si>
  <si>
    <t>2040201</t>
  </si>
  <si>
    <t>2040202</t>
  </si>
  <si>
    <t>2040203</t>
  </si>
  <si>
    <t>2040219</t>
  </si>
  <si>
    <t>2040220</t>
  </si>
  <si>
    <t>执法办案</t>
  </si>
  <si>
    <t>2040221</t>
  </si>
  <si>
    <t>特别业务</t>
  </si>
  <si>
    <t>2040222</t>
  </si>
  <si>
    <t>特勤业务</t>
  </si>
  <si>
    <t>2040223</t>
  </si>
  <si>
    <t>移民事务</t>
  </si>
  <si>
    <t>2040250</t>
  </si>
  <si>
    <t>2040299</t>
  </si>
  <si>
    <t>其他公安支出</t>
  </si>
  <si>
    <t>20403</t>
  </si>
  <si>
    <t xml:space="preserve"> 国家安全</t>
  </si>
  <si>
    <t>2040301</t>
  </si>
  <si>
    <t>2040302</t>
  </si>
  <si>
    <t>2040303</t>
  </si>
  <si>
    <t>2040304</t>
  </si>
  <si>
    <t>安全业务</t>
  </si>
  <si>
    <t>2040350</t>
  </si>
  <si>
    <t>2040399</t>
  </si>
  <si>
    <t>其他国家安全支出</t>
  </si>
  <si>
    <t>20404</t>
  </si>
  <si>
    <t xml:space="preserve"> 检察</t>
  </si>
  <si>
    <t>2040401</t>
  </si>
  <si>
    <t>2040402</t>
  </si>
  <si>
    <t>2040403</t>
  </si>
  <si>
    <t>2040409</t>
  </si>
  <si>
    <t>“两房”建设</t>
  </si>
  <si>
    <t>2040410</t>
  </si>
  <si>
    <t>检察监督</t>
  </si>
  <si>
    <t>2040450</t>
  </si>
  <si>
    <t>2040499</t>
  </si>
  <si>
    <t>其他检察支出</t>
  </si>
  <si>
    <t>20405</t>
  </si>
  <si>
    <t xml:space="preserve"> 法院</t>
  </si>
  <si>
    <t>2040501</t>
  </si>
  <si>
    <t>2040502</t>
  </si>
  <si>
    <t>2040503</t>
  </si>
  <si>
    <t>2040504</t>
  </si>
  <si>
    <t>案件审判</t>
  </si>
  <si>
    <t>2040505</t>
  </si>
  <si>
    <t>案件执行</t>
  </si>
  <si>
    <t>2040506</t>
  </si>
  <si>
    <t>“两庭”建设</t>
  </si>
  <si>
    <t>2040550</t>
  </si>
  <si>
    <t>2040599</t>
  </si>
  <si>
    <t>其他法院支出</t>
  </si>
  <si>
    <t>20406</t>
  </si>
  <si>
    <t xml:space="preserve"> 司法</t>
  </si>
  <si>
    <t>2040601</t>
  </si>
  <si>
    <t>2040602</t>
  </si>
  <si>
    <t>2040603</t>
  </si>
  <si>
    <t>2040604</t>
  </si>
  <si>
    <t>基层司法业务</t>
  </si>
  <si>
    <t>2040605</t>
  </si>
  <si>
    <t>普法宣传</t>
  </si>
  <si>
    <t>2040606</t>
  </si>
  <si>
    <t>律师管理</t>
  </si>
  <si>
    <t>2040607</t>
  </si>
  <si>
    <t>公共法律服务</t>
  </si>
  <si>
    <t>2040608</t>
  </si>
  <si>
    <t>国家统一法律职业资格考试</t>
  </si>
  <si>
    <t>2040610</t>
  </si>
  <si>
    <t>社区矫正</t>
  </si>
  <si>
    <t>2040612</t>
  </si>
  <si>
    <t>法治建设</t>
  </si>
  <si>
    <t>2040613</t>
  </si>
  <si>
    <t>2040650</t>
  </si>
  <si>
    <t>2040699</t>
  </si>
  <si>
    <t>其他司法支出</t>
  </si>
  <si>
    <t>20407</t>
  </si>
  <si>
    <t xml:space="preserve"> 监狱</t>
  </si>
  <si>
    <t>2040701</t>
  </si>
  <si>
    <t>2040702</t>
  </si>
  <si>
    <t>2040703</t>
  </si>
  <si>
    <t>2040704</t>
  </si>
  <si>
    <t>罪犯生活及医疗卫生</t>
  </si>
  <si>
    <t>2040705</t>
  </si>
  <si>
    <t>监狱业务及罪犯改造</t>
  </si>
  <si>
    <t>2040706</t>
  </si>
  <si>
    <t>狱政设施建设</t>
  </si>
  <si>
    <t>2040707</t>
  </si>
  <si>
    <t>2040750</t>
  </si>
  <si>
    <t>2040799</t>
  </si>
  <si>
    <t>其他监狱支出</t>
  </si>
  <si>
    <t>20408</t>
  </si>
  <si>
    <t xml:space="preserve"> 强制隔离戒毒</t>
  </si>
  <si>
    <t>2040801</t>
  </si>
  <si>
    <t>2040802</t>
  </si>
  <si>
    <t>2040803</t>
  </si>
  <si>
    <t>2040804</t>
  </si>
  <si>
    <t>强制隔离戒毒人员生活</t>
  </si>
  <si>
    <t>2040805</t>
  </si>
  <si>
    <t>强制隔离戒毒人员教育</t>
  </si>
  <si>
    <t>2040806</t>
  </si>
  <si>
    <t>所政设施建设</t>
  </si>
  <si>
    <t>2040807</t>
  </si>
  <si>
    <t>2040850</t>
  </si>
  <si>
    <t>2040899</t>
  </si>
  <si>
    <t>其他强制隔离戒毒支出</t>
  </si>
  <si>
    <t>20409</t>
  </si>
  <si>
    <t xml:space="preserve"> 国家保密</t>
  </si>
  <si>
    <t>2040901</t>
  </si>
  <si>
    <t>2040902</t>
  </si>
  <si>
    <t>2040903</t>
  </si>
  <si>
    <t>2040904</t>
  </si>
  <si>
    <t>保密技术</t>
  </si>
  <si>
    <t>2040905</t>
  </si>
  <si>
    <t>保密管理</t>
  </si>
  <si>
    <t>2040950</t>
  </si>
  <si>
    <t>2040999</t>
  </si>
  <si>
    <t>其他国家保密支出</t>
  </si>
  <si>
    <t>20410</t>
  </si>
  <si>
    <t xml:space="preserve"> 缉私警察</t>
  </si>
  <si>
    <t>2041001</t>
  </si>
  <si>
    <t>2041002</t>
  </si>
  <si>
    <t>2041006</t>
  </si>
  <si>
    <t>2041007</t>
  </si>
  <si>
    <t>缉私业务</t>
  </si>
  <si>
    <t>2041099</t>
  </si>
  <si>
    <t>其他缉私警察支出</t>
  </si>
  <si>
    <t>20499</t>
  </si>
  <si>
    <t xml:space="preserve"> 其他公共安全支出</t>
  </si>
  <si>
    <t>2049902</t>
  </si>
  <si>
    <t>国家司法救助支出</t>
  </si>
  <si>
    <t>2049999</t>
  </si>
  <si>
    <t>其他公共安全支出</t>
  </si>
  <si>
    <t>205</t>
  </si>
  <si>
    <t>20501</t>
  </si>
  <si>
    <t xml:space="preserve"> 教育管理事务</t>
  </si>
  <si>
    <t>2050101</t>
  </si>
  <si>
    <t>2050102</t>
  </si>
  <si>
    <t>2050103</t>
  </si>
  <si>
    <t>2050199</t>
  </si>
  <si>
    <t>其他教育管理事务支出</t>
  </si>
  <si>
    <t>20502</t>
  </si>
  <si>
    <t xml:space="preserve"> 普通教育</t>
  </si>
  <si>
    <t>2050201</t>
  </si>
  <si>
    <t>学前教育</t>
  </si>
  <si>
    <t>2050202</t>
  </si>
  <si>
    <t>小学教育</t>
  </si>
  <si>
    <t>2050203</t>
  </si>
  <si>
    <t>初中教育</t>
  </si>
  <si>
    <t>2050204</t>
  </si>
  <si>
    <t>高中教育</t>
  </si>
  <si>
    <t>2050205</t>
  </si>
  <si>
    <t>高等教育</t>
  </si>
  <si>
    <t>2050299</t>
  </si>
  <si>
    <t>其他普通教育支出</t>
  </si>
  <si>
    <t>20503</t>
  </si>
  <si>
    <t xml:space="preserve"> 职业教育</t>
  </si>
  <si>
    <t>2050301</t>
  </si>
  <si>
    <t>初等职业教育</t>
  </si>
  <si>
    <t>2050302</t>
  </si>
  <si>
    <t>中等职业教育</t>
  </si>
  <si>
    <t>2050303</t>
  </si>
  <si>
    <t>技校教育</t>
  </si>
  <si>
    <t>2050305</t>
  </si>
  <si>
    <t>高等职业教育</t>
  </si>
  <si>
    <t>2050399</t>
  </si>
  <si>
    <t>其他职业教育支出</t>
  </si>
  <si>
    <t>20504</t>
  </si>
  <si>
    <t xml:space="preserve"> 成人教育</t>
  </si>
  <si>
    <t>2050401</t>
  </si>
  <si>
    <t>成人初等教育</t>
  </si>
  <si>
    <t>2050402</t>
  </si>
  <si>
    <t>成人中等教育</t>
  </si>
  <si>
    <t>2050403</t>
  </si>
  <si>
    <t>成人高等教育</t>
  </si>
  <si>
    <t>2050404</t>
  </si>
  <si>
    <t>成人广播电视教育</t>
  </si>
  <si>
    <t>2050499</t>
  </si>
  <si>
    <t>其他成人教育支出</t>
  </si>
  <si>
    <t>20505</t>
  </si>
  <si>
    <t xml:space="preserve"> 广播电视教育</t>
  </si>
  <si>
    <t>2050501</t>
  </si>
  <si>
    <t>广播电视学校</t>
  </si>
  <si>
    <t>2050502</t>
  </si>
  <si>
    <t>教育电视台</t>
  </si>
  <si>
    <t>2050599</t>
  </si>
  <si>
    <t>其他广播电视教育支出</t>
  </si>
  <si>
    <t>20506</t>
  </si>
  <si>
    <t xml:space="preserve"> 留学教育</t>
  </si>
  <si>
    <t>2050601</t>
  </si>
  <si>
    <t>出国留学教育</t>
  </si>
  <si>
    <t>2050602</t>
  </si>
  <si>
    <t>来华留学教育</t>
  </si>
  <si>
    <t>2050699</t>
  </si>
  <si>
    <t>其他留学教育支出</t>
  </si>
  <si>
    <t>20507</t>
  </si>
  <si>
    <t xml:space="preserve"> 特殊教育</t>
  </si>
  <si>
    <t>2050701</t>
  </si>
  <si>
    <t>特殊学校教育</t>
  </si>
  <si>
    <t>2050702</t>
  </si>
  <si>
    <t>工读学校教育</t>
  </si>
  <si>
    <t>2050799</t>
  </si>
  <si>
    <t>其他特殊教育支出</t>
  </si>
  <si>
    <t>20508</t>
  </si>
  <si>
    <t xml:space="preserve"> 进修及培训</t>
  </si>
  <si>
    <t>2050801</t>
  </si>
  <si>
    <t>教师进修</t>
  </si>
  <si>
    <t>2050802</t>
  </si>
  <si>
    <t>干部教育</t>
  </si>
  <si>
    <t>2050803</t>
  </si>
  <si>
    <t>培训支出</t>
  </si>
  <si>
    <t>2050804</t>
  </si>
  <si>
    <t>退役士兵能力提升</t>
  </si>
  <si>
    <t>2050899</t>
  </si>
  <si>
    <t>其他进修及培训</t>
  </si>
  <si>
    <t>20509</t>
  </si>
  <si>
    <t xml:space="preserve"> 教育费附加安排的支出</t>
  </si>
  <si>
    <t>2050901</t>
  </si>
  <si>
    <t>农村中小学校舍建设</t>
  </si>
  <si>
    <t>2050902</t>
  </si>
  <si>
    <t>农村中小学教学设施</t>
  </si>
  <si>
    <t>2050903</t>
  </si>
  <si>
    <t>城市中小学校舍建设</t>
  </si>
  <si>
    <t>2050904</t>
  </si>
  <si>
    <t>城市中小学教学设施</t>
  </si>
  <si>
    <t>2050905</t>
  </si>
  <si>
    <t>中等职业学校教学设施</t>
  </si>
  <si>
    <t>2050999</t>
  </si>
  <si>
    <t>其他教育费附加安排的支出</t>
  </si>
  <si>
    <t>20599</t>
  </si>
  <si>
    <t xml:space="preserve"> 其他教育支出</t>
  </si>
  <si>
    <t>2059999</t>
  </si>
  <si>
    <t>其他教育支出</t>
  </si>
  <si>
    <t>206</t>
  </si>
  <si>
    <t>20601</t>
  </si>
  <si>
    <t xml:space="preserve"> 科学技术管理事务</t>
  </si>
  <si>
    <t>2060101</t>
  </si>
  <si>
    <t>2060102</t>
  </si>
  <si>
    <t>2060103</t>
  </si>
  <si>
    <t>2060199</t>
  </si>
  <si>
    <t>其他科学技术管理事务支出</t>
  </si>
  <si>
    <t>20602</t>
  </si>
  <si>
    <t xml:space="preserve"> 基础研究</t>
  </si>
  <si>
    <t>2060201</t>
  </si>
  <si>
    <t>机构运行</t>
  </si>
  <si>
    <t>2060203</t>
  </si>
  <si>
    <t>自然科学基金</t>
  </si>
  <si>
    <t>2060204</t>
  </si>
  <si>
    <t>实验室及相关设施</t>
  </si>
  <si>
    <t>2060205</t>
  </si>
  <si>
    <t>重大科学工程</t>
  </si>
  <si>
    <t>2060206</t>
  </si>
  <si>
    <t>专项基础科研</t>
  </si>
  <si>
    <t>2060207</t>
  </si>
  <si>
    <t>专项技术基础</t>
  </si>
  <si>
    <t>2060208</t>
  </si>
  <si>
    <t>科技人才队伍建设</t>
  </si>
  <si>
    <t>2060299</t>
  </si>
  <si>
    <t>其他基础研究支出</t>
  </si>
  <si>
    <t>20603</t>
  </si>
  <si>
    <t xml:space="preserve"> 应用研究</t>
  </si>
  <si>
    <t>2060301</t>
  </si>
  <si>
    <t>2060302</t>
  </si>
  <si>
    <t>社会公益研究</t>
  </si>
  <si>
    <t>2060303</t>
  </si>
  <si>
    <t>高技术研究</t>
  </si>
  <si>
    <t>2060304</t>
  </si>
  <si>
    <t>专项科研试制</t>
  </si>
  <si>
    <t>2060399</t>
  </si>
  <si>
    <t>其他应用研究支出</t>
  </si>
  <si>
    <t>20604</t>
  </si>
  <si>
    <t xml:space="preserve"> 技术研究与开发</t>
  </si>
  <si>
    <t>2060401</t>
  </si>
  <si>
    <t>2060404</t>
  </si>
  <si>
    <t>科技成果转化与扩散</t>
  </si>
  <si>
    <t>2060405</t>
  </si>
  <si>
    <t>共性技术研究与开发</t>
  </si>
  <si>
    <t>2060499</t>
  </si>
  <si>
    <t>其他技术研究与开发支出</t>
  </si>
  <si>
    <t>20605</t>
  </si>
  <si>
    <t xml:space="preserve"> 科技条件与服务</t>
  </si>
  <si>
    <t>2060501</t>
  </si>
  <si>
    <t>2060502</t>
  </si>
  <si>
    <t>技术创新服务体系</t>
  </si>
  <si>
    <t>2060503</t>
  </si>
  <si>
    <t>科技条件专项</t>
  </si>
  <si>
    <t>2060599</t>
  </si>
  <si>
    <t>其他科技条件与服务支出</t>
  </si>
  <si>
    <t>20606</t>
  </si>
  <si>
    <t xml:space="preserve"> 社会科学</t>
  </si>
  <si>
    <t>2060601</t>
  </si>
  <si>
    <t>社会科学研究机构</t>
  </si>
  <si>
    <t>2060602</t>
  </si>
  <si>
    <t>社会科学研究</t>
  </si>
  <si>
    <t>2060603</t>
  </si>
  <si>
    <t>社科基金支出</t>
  </si>
  <si>
    <t>2060699</t>
  </si>
  <si>
    <t>其他社会科学支出</t>
  </si>
  <si>
    <t>20607</t>
  </si>
  <si>
    <t xml:space="preserve"> 科学技术普及</t>
  </si>
  <si>
    <t>2060701</t>
  </si>
  <si>
    <t>2060702</t>
  </si>
  <si>
    <t>科普活动</t>
  </si>
  <si>
    <t>2060703</t>
  </si>
  <si>
    <t>青少年科技活动</t>
  </si>
  <si>
    <t>2060704</t>
  </si>
  <si>
    <t>学术交流活动</t>
  </si>
  <si>
    <t>2060705</t>
  </si>
  <si>
    <t>科技馆站</t>
  </si>
  <si>
    <t>2060799</t>
  </si>
  <si>
    <t>其他科学技术普及支出</t>
  </si>
  <si>
    <t>20608</t>
  </si>
  <si>
    <t xml:space="preserve"> 科技交流与合作</t>
  </si>
  <si>
    <t>2060801</t>
  </si>
  <si>
    <t>国际交流与合作</t>
  </si>
  <si>
    <t>2060802</t>
  </si>
  <si>
    <t>重大科技合作项目</t>
  </si>
  <si>
    <t>2060899</t>
  </si>
  <si>
    <t>其他科技交流与合作支出</t>
  </si>
  <si>
    <t>20609</t>
  </si>
  <si>
    <t xml:space="preserve"> 科技重大项目</t>
  </si>
  <si>
    <t>2060901</t>
  </si>
  <si>
    <t>科技重大专项</t>
  </si>
  <si>
    <t>2060902</t>
  </si>
  <si>
    <t>重点研发计划</t>
  </si>
  <si>
    <t>2060999</t>
  </si>
  <si>
    <t>其他科技重大项目</t>
  </si>
  <si>
    <t>20699</t>
  </si>
  <si>
    <t xml:space="preserve"> 其他科学技术支出</t>
  </si>
  <si>
    <t>2069901</t>
  </si>
  <si>
    <t>科技奖励</t>
  </si>
  <si>
    <t>2069902</t>
  </si>
  <si>
    <t>核应急</t>
  </si>
  <si>
    <t>2069903</t>
  </si>
  <si>
    <t>转制科研机构</t>
  </si>
  <si>
    <t>2069999</t>
  </si>
  <si>
    <t>其他科学技术支出</t>
  </si>
  <si>
    <t>207</t>
  </si>
  <si>
    <t>20701</t>
  </si>
  <si>
    <t xml:space="preserve"> 文化和旅游</t>
  </si>
  <si>
    <t>2070101</t>
  </si>
  <si>
    <t>2070102</t>
  </si>
  <si>
    <t>2070103</t>
  </si>
  <si>
    <t>2070104</t>
  </si>
  <si>
    <t>图书馆</t>
  </si>
  <si>
    <t>2070105</t>
  </si>
  <si>
    <t>文化展示及纪念机构</t>
  </si>
  <si>
    <t>2070106</t>
  </si>
  <si>
    <t>艺术表演场所</t>
  </si>
  <si>
    <t>2070107</t>
  </si>
  <si>
    <t>艺术表演团体</t>
  </si>
  <si>
    <t>2070108</t>
  </si>
  <si>
    <t>文化活动</t>
  </si>
  <si>
    <t>2070109</t>
  </si>
  <si>
    <t>群众文化</t>
  </si>
  <si>
    <t>2070110</t>
  </si>
  <si>
    <t>文化和旅游交流与合作</t>
  </si>
  <si>
    <t>2070111</t>
  </si>
  <si>
    <t>文化创作与保护</t>
  </si>
  <si>
    <t>2070112</t>
  </si>
  <si>
    <t>文化和旅游市场管理</t>
  </si>
  <si>
    <t>2070113</t>
  </si>
  <si>
    <t>旅游宣传</t>
  </si>
  <si>
    <t>2070114</t>
  </si>
  <si>
    <t>文化和旅游管理事务</t>
  </si>
  <si>
    <t>2070199</t>
  </si>
  <si>
    <t>其他文化和旅游支出</t>
  </si>
  <si>
    <t>20702</t>
  </si>
  <si>
    <t xml:space="preserve"> 文物</t>
  </si>
  <si>
    <t>2070201</t>
  </si>
  <si>
    <t>2070202</t>
  </si>
  <si>
    <t>2070203</t>
  </si>
  <si>
    <t>2070204</t>
  </si>
  <si>
    <t>文物保护</t>
  </si>
  <si>
    <t>2070205</t>
  </si>
  <si>
    <t>博物馆</t>
  </si>
  <si>
    <t>2070206</t>
  </si>
  <si>
    <t>历史名城与古迹</t>
  </si>
  <si>
    <t>2070299</t>
  </si>
  <si>
    <t>其他文物支出</t>
  </si>
  <si>
    <t>20703</t>
  </si>
  <si>
    <t xml:space="preserve"> 体育</t>
  </si>
  <si>
    <t>2070301</t>
  </si>
  <si>
    <t>2070302</t>
  </si>
  <si>
    <t>2070303</t>
  </si>
  <si>
    <t>2070304</t>
  </si>
  <si>
    <t>运动项目管理</t>
  </si>
  <si>
    <t>2070305</t>
  </si>
  <si>
    <t>体育竞赛</t>
  </si>
  <si>
    <t>2070306</t>
  </si>
  <si>
    <t>体育训练</t>
  </si>
  <si>
    <t>2070307</t>
  </si>
  <si>
    <t>体育场馆</t>
  </si>
  <si>
    <t>2070308</t>
  </si>
  <si>
    <t>群众体育</t>
  </si>
  <si>
    <t>2070309</t>
  </si>
  <si>
    <t>体育交流与合作</t>
  </si>
  <si>
    <t>2070399</t>
  </si>
  <si>
    <t>其他体育支出</t>
  </si>
  <si>
    <t>20706</t>
  </si>
  <si>
    <t xml:space="preserve"> 新闻出版电影</t>
  </si>
  <si>
    <t>2070601</t>
  </si>
  <si>
    <t>2070602</t>
  </si>
  <si>
    <t>2070603</t>
  </si>
  <si>
    <t>2070604</t>
  </si>
  <si>
    <t>新闻通讯</t>
  </si>
  <si>
    <t>2070605</t>
  </si>
  <si>
    <t>出版发行</t>
  </si>
  <si>
    <t>2070606</t>
  </si>
  <si>
    <t>版权管理</t>
  </si>
  <si>
    <t>2070607</t>
  </si>
  <si>
    <t>电影</t>
  </si>
  <si>
    <t>2070699</t>
  </si>
  <si>
    <t>其他新闻出版电影支出</t>
  </si>
  <si>
    <t>20708</t>
  </si>
  <si>
    <t xml:space="preserve"> 广播电视</t>
  </si>
  <si>
    <t>2070801</t>
  </si>
  <si>
    <t>2070802</t>
  </si>
  <si>
    <t>2070803</t>
  </si>
  <si>
    <t>2070806</t>
  </si>
  <si>
    <t>监测监管</t>
  </si>
  <si>
    <t>2070807</t>
  </si>
  <si>
    <t>传输发射</t>
  </si>
  <si>
    <t>2070808</t>
  </si>
  <si>
    <t>广播电视事务</t>
  </si>
  <si>
    <t>2070899</t>
  </si>
  <si>
    <t>其他广播电视支出</t>
  </si>
  <si>
    <t>20799</t>
  </si>
  <si>
    <t xml:space="preserve"> 其他文化旅游体育与传媒支出</t>
  </si>
  <si>
    <t>2079903</t>
  </si>
  <si>
    <t>文化产业发展专项支出</t>
  </si>
  <si>
    <t>2079999</t>
  </si>
  <si>
    <t>其他文化旅游体育与传媒支出</t>
  </si>
  <si>
    <t>208</t>
  </si>
  <si>
    <t>20801</t>
  </si>
  <si>
    <t xml:space="preserve"> 人力资源和社会保障管理事务</t>
  </si>
  <si>
    <t>2080101</t>
  </si>
  <si>
    <t>2080102</t>
  </si>
  <si>
    <t>2080103</t>
  </si>
  <si>
    <t>2080104</t>
  </si>
  <si>
    <t>综合业务管理</t>
  </si>
  <si>
    <t>2080105</t>
  </si>
  <si>
    <t>劳动保障监察</t>
  </si>
  <si>
    <t>2080106</t>
  </si>
  <si>
    <t>就业管理事务</t>
  </si>
  <si>
    <t>2080107</t>
  </si>
  <si>
    <t>社会保险业务管理事务</t>
  </si>
  <si>
    <t>2080108</t>
  </si>
  <si>
    <t>2080109</t>
  </si>
  <si>
    <t>社会保险经办机构</t>
  </si>
  <si>
    <t>2080110</t>
  </si>
  <si>
    <t>劳动关系和维权</t>
  </si>
  <si>
    <t>2080111</t>
  </si>
  <si>
    <t>公共就业服务和职业技能鉴定机构</t>
  </si>
  <si>
    <t>2080112</t>
  </si>
  <si>
    <t>劳动人事争议调解仲裁</t>
  </si>
  <si>
    <t>2080113</t>
  </si>
  <si>
    <t>政府特殊津贴</t>
  </si>
  <si>
    <t>2080114</t>
  </si>
  <si>
    <t>资助留学回国人员</t>
  </si>
  <si>
    <t>2080115</t>
  </si>
  <si>
    <t>博士后日常经费</t>
  </si>
  <si>
    <t>2080116</t>
  </si>
  <si>
    <t>引进人才费用</t>
  </si>
  <si>
    <t>2080150</t>
  </si>
  <si>
    <t>2080199</t>
  </si>
  <si>
    <t>其他人力资源和社会保障管理事务支出</t>
  </si>
  <si>
    <t>20802</t>
  </si>
  <si>
    <t xml:space="preserve"> 民政管理事务</t>
  </si>
  <si>
    <t>2080201</t>
  </si>
  <si>
    <t>2080202</t>
  </si>
  <si>
    <t>2080203</t>
  </si>
  <si>
    <t>2080206</t>
  </si>
  <si>
    <t>社会组织管理</t>
  </si>
  <si>
    <t>2080207</t>
  </si>
  <si>
    <t>行政区划和地名管理</t>
  </si>
  <si>
    <t>2080209</t>
  </si>
  <si>
    <t>老龄事务</t>
  </si>
  <si>
    <t>2080299</t>
  </si>
  <si>
    <t>其他民政管理事务支出</t>
  </si>
  <si>
    <t>20804</t>
  </si>
  <si>
    <t xml:space="preserve"> 补充全国社会保障基金</t>
  </si>
  <si>
    <t>2080402</t>
  </si>
  <si>
    <t>用一般公共预算补充基金</t>
  </si>
  <si>
    <t>20805</t>
  </si>
  <si>
    <t xml:space="preserve"> 行政事业单位养老支出</t>
  </si>
  <si>
    <t>2080501</t>
  </si>
  <si>
    <t>行政单位离退休</t>
  </si>
  <si>
    <t>2080502</t>
  </si>
  <si>
    <t>事业单位离退休</t>
  </si>
  <si>
    <t>2080503</t>
  </si>
  <si>
    <t>离退休人员管理机构</t>
  </si>
  <si>
    <t>2080505</t>
  </si>
  <si>
    <t>机关事业单位基本养老保险缴费支出</t>
  </si>
  <si>
    <t>2080506</t>
  </si>
  <si>
    <t>机关事业单位职业年金缴费支出</t>
  </si>
  <si>
    <t>2080507</t>
  </si>
  <si>
    <t>对机关事业单位基本养老保险基金的补助</t>
  </si>
  <si>
    <t>2080508</t>
  </si>
  <si>
    <t>对机关事业单位职业年金的补助</t>
  </si>
  <si>
    <t>2080599</t>
  </si>
  <si>
    <t>其他行政事业单位养老支出</t>
  </si>
  <si>
    <t>20806</t>
  </si>
  <si>
    <t xml:space="preserve"> 企业改革补助</t>
  </si>
  <si>
    <t>2080601</t>
  </si>
  <si>
    <t>企业关闭破产补助</t>
  </si>
  <si>
    <t>2080602</t>
  </si>
  <si>
    <t>厂办大集体改革补助</t>
  </si>
  <si>
    <t>2080699</t>
  </si>
  <si>
    <t>其他企业改革发展补助</t>
  </si>
  <si>
    <t>20807</t>
  </si>
  <si>
    <t xml:space="preserve"> 就业补助</t>
  </si>
  <si>
    <t>2080701</t>
  </si>
  <si>
    <t>就业创业服务补贴</t>
  </si>
  <si>
    <t>2080702</t>
  </si>
  <si>
    <t>职业培训补贴</t>
  </si>
  <si>
    <t>2080704</t>
  </si>
  <si>
    <t>社会保险补贴</t>
  </si>
  <si>
    <t>2080705</t>
  </si>
  <si>
    <t>公益性岗位补贴</t>
  </si>
  <si>
    <t>2080709</t>
  </si>
  <si>
    <t>职业技能鉴定补贴</t>
  </si>
  <si>
    <t>2080711</t>
  </si>
  <si>
    <t>就业见习补贴</t>
  </si>
  <si>
    <t>2080712</t>
  </si>
  <si>
    <t>高技能人才培养补助</t>
  </si>
  <si>
    <t>2080713</t>
  </si>
  <si>
    <t>促进创业补贴</t>
  </si>
  <si>
    <t>2080799</t>
  </si>
  <si>
    <t>其他就业补助支出</t>
  </si>
  <si>
    <t>20808</t>
  </si>
  <si>
    <t xml:space="preserve"> 抚恤</t>
  </si>
  <si>
    <t>2080801</t>
  </si>
  <si>
    <t>死亡抚恤</t>
  </si>
  <si>
    <t>2080802</t>
  </si>
  <si>
    <t>伤残抚恤</t>
  </si>
  <si>
    <t>2080803</t>
  </si>
  <si>
    <t>在乡复员、退伍军人生活补助</t>
  </si>
  <si>
    <t>2080805</t>
  </si>
  <si>
    <t>义务兵优待</t>
  </si>
  <si>
    <t>2080806</t>
  </si>
  <si>
    <t>农村籍退役士兵老年生活补助</t>
  </si>
  <si>
    <t>2080807</t>
  </si>
  <si>
    <t>光荣院</t>
  </si>
  <si>
    <t>2080808</t>
  </si>
  <si>
    <t>褒扬纪念</t>
  </si>
  <si>
    <t>2080899</t>
  </si>
  <si>
    <t>其他优抚支出</t>
  </si>
  <si>
    <t>20809</t>
  </si>
  <si>
    <t xml:space="preserve"> 退役安置</t>
  </si>
  <si>
    <t>2080901</t>
  </si>
  <si>
    <t>退役士兵安置</t>
  </si>
  <si>
    <t>2080902</t>
  </si>
  <si>
    <t>军队移交政府的离退休人员安置</t>
  </si>
  <si>
    <t>2080903</t>
  </si>
  <si>
    <t>军队移交政府离退休干部管理机构</t>
  </si>
  <si>
    <t>2080904</t>
  </si>
  <si>
    <t>退役士兵管理教育</t>
  </si>
  <si>
    <t>2080905</t>
  </si>
  <si>
    <t>军队转业干部安置</t>
  </si>
  <si>
    <t>2080999</t>
  </si>
  <si>
    <t>其他退役安置支出</t>
  </si>
  <si>
    <t>20810</t>
  </si>
  <si>
    <t xml:space="preserve"> 社会福利</t>
  </si>
  <si>
    <t>2081001</t>
  </si>
  <si>
    <t>儿童福利</t>
  </si>
  <si>
    <t>2081002</t>
  </si>
  <si>
    <t>老年福利</t>
  </si>
  <si>
    <t>2081003</t>
  </si>
  <si>
    <t>康复辅具</t>
  </si>
  <si>
    <t>2081004</t>
  </si>
  <si>
    <t>殡葬</t>
  </si>
  <si>
    <t>2081005</t>
  </si>
  <si>
    <t>社会福利事业单位</t>
  </si>
  <si>
    <t>2081006</t>
  </si>
  <si>
    <t>养老服务</t>
  </si>
  <si>
    <t>2081099</t>
  </si>
  <si>
    <t>其他社会福利支出</t>
  </si>
  <si>
    <t>20811</t>
  </si>
  <si>
    <t xml:space="preserve"> 残疾人事业</t>
  </si>
  <si>
    <t>2081101</t>
  </si>
  <si>
    <t>2081102</t>
  </si>
  <si>
    <t>2081103</t>
  </si>
  <si>
    <t>2081104</t>
  </si>
  <si>
    <t>残疾人康复</t>
  </si>
  <si>
    <t>2081105</t>
  </si>
  <si>
    <t>残疾人就业</t>
  </si>
  <si>
    <t>2081106</t>
  </si>
  <si>
    <t>残疾人体育</t>
  </si>
  <si>
    <t>2081107</t>
  </si>
  <si>
    <t>残疾人生活和护理补贴</t>
  </si>
  <si>
    <t>2081199</t>
  </si>
  <si>
    <t>其他残疾人事业支出</t>
  </si>
  <si>
    <t>20816</t>
  </si>
  <si>
    <t xml:space="preserve"> 红十字事业</t>
  </si>
  <si>
    <t>2081601</t>
  </si>
  <si>
    <t>2081602</t>
  </si>
  <si>
    <t>2081603</t>
  </si>
  <si>
    <t>2081650</t>
  </si>
  <si>
    <t>2081699</t>
  </si>
  <si>
    <t>其他红十字事业支出</t>
  </si>
  <si>
    <t>20819</t>
  </si>
  <si>
    <t xml:space="preserve"> 最低生活保障</t>
  </si>
  <si>
    <t>2081901</t>
  </si>
  <si>
    <t>城市最低生活保障金支出</t>
  </si>
  <si>
    <t>2081902</t>
  </si>
  <si>
    <t>农村最低生活保障金支出</t>
  </si>
  <si>
    <t>20820</t>
  </si>
  <si>
    <t xml:space="preserve"> 临时救助</t>
  </si>
  <si>
    <t>2082001</t>
  </si>
  <si>
    <t>临时救助支出</t>
  </si>
  <si>
    <t>2082002</t>
  </si>
  <si>
    <t>流浪乞讨人员救助支出</t>
  </si>
  <si>
    <t>20821</t>
  </si>
  <si>
    <t xml:space="preserve"> 特困人员救助供养</t>
  </si>
  <si>
    <t>2082101</t>
  </si>
  <si>
    <t>城市特困人员救助供养支出</t>
  </si>
  <si>
    <t>2082102</t>
  </si>
  <si>
    <t>农村特困人员救助供养支出</t>
  </si>
  <si>
    <t>20824</t>
  </si>
  <si>
    <t xml:space="preserve"> 补充道路交通事故社会救助基金</t>
  </si>
  <si>
    <t>2082401</t>
  </si>
  <si>
    <t>对道路交通事故社会救助基金的补助</t>
  </si>
  <si>
    <t>2082402</t>
  </si>
  <si>
    <t>交强险罚款收入补助基金支出</t>
  </si>
  <si>
    <t>20825</t>
  </si>
  <si>
    <t xml:space="preserve"> 其他生活救助</t>
  </si>
  <si>
    <t>2082501</t>
  </si>
  <si>
    <t>其他城市生活救助</t>
  </si>
  <si>
    <t>2082502</t>
  </si>
  <si>
    <t>其他农村生活救助</t>
  </si>
  <si>
    <t>20826</t>
  </si>
  <si>
    <t xml:space="preserve"> 财政对基本养老保险基金的补助</t>
  </si>
  <si>
    <t>2082601</t>
  </si>
  <si>
    <t>财政对企业职工基本养老保险基金的补助</t>
  </si>
  <si>
    <t>2082602</t>
  </si>
  <si>
    <t>财政对城乡居民基本养老保险基金的补助</t>
  </si>
  <si>
    <t>2082699</t>
  </si>
  <si>
    <t>财政对其他基本养老保险基金的补助</t>
  </si>
  <si>
    <t>20827</t>
  </si>
  <si>
    <t xml:space="preserve"> 财政对其他社会保险基金的补助</t>
  </si>
  <si>
    <t>2082701</t>
  </si>
  <si>
    <t>财政对失业保险基金的补助</t>
  </si>
  <si>
    <t>2082702</t>
  </si>
  <si>
    <t>财政对工伤保险基金的补助</t>
  </si>
  <si>
    <t>2082799</t>
  </si>
  <si>
    <t>其他财政对社会保险基金的补助</t>
  </si>
  <si>
    <t>20828</t>
  </si>
  <si>
    <t xml:space="preserve"> 退役军人管理事务</t>
  </si>
  <si>
    <t>2082801</t>
  </si>
  <si>
    <t>2082802</t>
  </si>
  <si>
    <t>2082803</t>
  </si>
  <si>
    <t>2082804</t>
  </si>
  <si>
    <t>拥军优属</t>
  </si>
  <si>
    <t>2082805</t>
  </si>
  <si>
    <t>军供保障</t>
  </si>
  <si>
    <t>2082806</t>
  </si>
  <si>
    <t>2082850</t>
  </si>
  <si>
    <t>2082899</t>
  </si>
  <si>
    <t>其他退役军人事务管理支出</t>
  </si>
  <si>
    <t>20830</t>
  </si>
  <si>
    <t xml:space="preserve"> 财政代缴社会保险费支出</t>
  </si>
  <si>
    <t>2083001</t>
  </si>
  <si>
    <t>财政代缴城乡居民基本养老保险费支出</t>
  </si>
  <si>
    <t>2083099</t>
  </si>
  <si>
    <t>财政代缴其他社会保险费支出</t>
  </si>
  <si>
    <t>20899</t>
  </si>
  <si>
    <t xml:space="preserve"> 其他社会保障和就业支出</t>
  </si>
  <si>
    <t>2089999</t>
  </si>
  <si>
    <t>其他社会保障和就业支出</t>
  </si>
  <si>
    <t>210</t>
  </si>
  <si>
    <t>21001</t>
  </si>
  <si>
    <t xml:space="preserve"> 卫生健康管理事务</t>
  </si>
  <si>
    <t>2100101</t>
  </si>
  <si>
    <t>2100102</t>
  </si>
  <si>
    <t>2100103</t>
  </si>
  <si>
    <t>2100199</t>
  </si>
  <si>
    <t>其他卫生健康管理事务支出</t>
  </si>
  <si>
    <t>21002</t>
  </si>
  <si>
    <t xml:space="preserve"> 公立医院</t>
  </si>
  <si>
    <t>2100201</t>
  </si>
  <si>
    <t>综合医院</t>
  </si>
  <si>
    <t>2100202</t>
  </si>
  <si>
    <t>中医（民族）医院</t>
  </si>
  <si>
    <t>2100203</t>
  </si>
  <si>
    <t>传染病医院</t>
  </si>
  <si>
    <t>2100204</t>
  </si>
  <si>
    <t>职业病防治医院</t>
  </si>
  <si>
    <t>2100205</t>
  </si>
  <si>
    <t>精神病医院</t>
  </si>
  <si>
    <t>2100206</t>
  </si>
  <si>
    <t>妇幼保健医院</t>
  </si>
  <si>
    <t>2100207</t>
  </si>
  <si>
    <t>儿童医院</t>
  </si>
  <si>
    <t>2100208</t>
  </si>
  <si>
    <t>其他专科医院</t>
  </si>
  <si>
    <t>2100209</t>
  </si>
  <si>
    <t>福利医院</t>
  </si>
  <si>
    <t>2100210</t>
  </si>
  <si>
    <t>行业医院</t>
  </si>
  <si>
    <t>2100211</t>
  </si>
  <si>
    <t>处理医疗欠费</t>
  </si>
  <si>
    <t>2100212</t>
  </si>
  <si>
    <t>康复医院</t>
  </si>
  <si>
    <t>2100213</t>
  </si>
  <si>
    <t>优抚医院</t>
  </si>
  <si>
    <t>2100299</t>
  </si>
  <si>
    <t>其他公立医院支出</t>
  </si>
  <si>
    <t>21003</t>
  </si>
  <si>
    <t xml:space="preserve"> 基层医疗卫生机构</t>
  </si>
  <si>
    <t>2100301</t>
  </si>
  <si>
    <t>城市社区卫生机构</t>
  </si>
  <si>
    <t>2100302</t>
  </si>
  <si>
    <t>乡镇卫生院</t>
  </si>
  <si>
    <t>2100399</t>
  </si>
  <si>
    <t>其他基层医疗卫生机构支出</t>
  </si>
  <si>
    <t>21004</t>
  </si>
  <si>
    <t xml:space="preserve"> 公共卫生</t>
  </si>
  <si>
    <t>2100401</t>
  </si>
  <si>
    <t>疾病预防控制机构</t>
  </si>
  <si>
    <t>2100402</t>
  </si>
  <si>
    <t>卫生监督机构</t>
  </si>
  <si>
    <t>2100403</t>
  </si>
  <si>
    <t>妇幼保健机构</t>
  </si>
  <si>
    <t>2100404</t>
  </si>
  <si>
    <t>精神卫生机构</t>
  </si>
  <si>
    <t>2100405</t>
  </si>
  <si>
    <t>应急救治机构</t>
  </si>
  <si>
    <t>2100406</t>
  </si>
  <si>
    <t>采供血机构</t>
  </si>
  <si>
    <t>2100407</t>
  </si>
  <si>
    <t>其他专业公共卫生机构</t>
  </si>
  <si>
    <t>2100408</t>
  </si>
  <si>
    <t>基本公共卫生服务</t>
  </si>
  <si>
    <t>2100409</t>
  </si>
  <si>
    <t>重大公共卫生服务</t>
  </si>
  <si>
    <t>2100410</t>
  </si>
  <si>
    <t>突发公共卫生事件应急处置</t>
  </si>
  <si>
    <t>2100499</t>
  </si>
  <si>
    <t>其他公共卫生支出</t>
  </si>
  <si>
    <t>21007</t>
  </si>
  <si>
    <t xml:space="preserve"> 计划生育事务</t>
  </si>
  <si>
    <t>2100716</t>
  </si>
  <si>
    <t>计划生育机构</t>
  </si>
  <si>
    <t>2100717</t>
  </si>
  <si>
    <t>计划生育服务</t>
  </si>
  <si>
    <t>2100799</t>
  </si>
  <si>
    <t>其他计划生育事务支出</t>
  </si>
  <si>
    <t>21011</t>
  </si>
  <si>
    <t xml:space="preserve"> 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</si>
  <si>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</si>
  <si>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</si>
  <si>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</si>
  <si>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</si>
  <si>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</si>
  <si>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</si>
  <si>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</si>
  <si>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</si>
  <si>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21012</t>
  </si>
  <si>
    <t xml:space="preserve"> 财政对基本医疗保险基金的补助</t>
  </si>
  <si>
    <t>2101201</t>
  </si>
  <si>
    <t>财政对职工基本医疗保险基金的补助</t>
  </si>
  <si>
    <t>2101202</t>
  </si>
  <si>
    <t>财政对城乡居民基本医疗保险基金的补助</t>
  </si>
  <si>
    <t>2101299</t>
  </si>
  <si>
    <t>财政对其他基本医疗保险基金的补助</t>
  </si>
  <si>
    <t>21013</t>
  </si>
  <si>
    <t xml:space="preserve"> 医疗救助</t>
  </si>
  <si>
    <t>2101301</t>
  </si>
  <si>
    <t>城乡医疗救助</t>
  </si>
  <si>
    <t>2101302</t>
  </si>
  <si>
    <t>疾病应急救助</t>
  </si>
  <si>
    <t>2101399</t>
  </si>
  <si>
    <t>其他医疗救助支出</t>
  </si>
  <si>
    <t>21014</t>
  </si>
  <si>
    <t xml:space="preserve"> 优抚对象医疗</t>
  </si>
  <si>
    <t>2101401</t>
  </si>
  <si>
    <t>优抚对象医疗补助</t>
  </si>
  <si>
    <t>2101499</t>
  </si>
  <si>
    <t>其他优抚对象医疗支出</t>
  </si>
  <si>
    <t>21015</t>
  </si>
  <si>
    <t xml:space="preserve"> 医疗保障管理事务</t>
  </si>
  <si>
    <t>2101501</t>
  </si>
  <si>
    <t>2101502</t>
  </si>
  <si>
    <t>2101503</t>
  </si>
  <si>
    <t>2101504</t>
  </si>
  <si>
    <t>2101505</t>
  </si>
  <si>
    <t>医疗保障政策管理</t>
  </si>
  <si>
    <t>2101506</t>
  </si>
  <si>
    <t>医疗保障经办事务</t>
  </si>
  <si>
    <t>2101550</t>
  </si>
  <si>
    <t>2101599</t>
  </si>
  <si>
    <t>其他医疗保障管理事务支出</t>
  </si>
  <si>
    <t>21017</t>
  </si>
  <si>
    <t xml:space="preserve"> 中医药事务</t>
  </si>
  <si>
    <t>2101701</t>
  </si>
  <si>
    <t>2101702</t>
  </si>
  <si>
    <t>2101703</t>
  </si>
  <si>
    <t>2101704</t>
  </si>
  <si>
    <t>中医（民族医）药专项</t>
  </si>
  <si>
    <r>
      <rPr>
        <sz val="11.5"/>
        <rFont val="宋体"/>
        <charset val="134"/>
      </rPr>
      <t>2</t>
    </r>
    <r>
      <rPr>
        <sz val="11.5"/>
        <rFont val="宋体"/>
        <charset val="134"/>
      </rPr>
      <t>101750</t>
    </r>
  </si>
  <si>
    <t>2101799</t>
  </si>
  <si>
    <t>其他中医药事务支出</t>
  </si>
  <si>
    <t>21018</t>
  </si>
  <si>
    <t xml:space="preserve"> 疾病预防控制事务</t>
  </si>
  <si>
    <t>2101801</t>
  </si>
  <si>
    <t>2101802</t>
  </si>
  <si>
    <t>2101803</t>
  </si>
  <si>
    <t>2101899</t>
  </si>
  <si>
    <t>其他疾病预防控制事务支出</t>
  </si>
  <si>
    <t>21019</t>
  </si>
  <si>
    <t xml:space="preserve"> 育幼服务</t>
  </si>
  <si>
    <t>2101901</t>
  </si>
  <si>
    <t>托育机构</t>
  </si>
  <si>
    <t>2101902</t>
  </si>
  <si>
    <t>育儿补贴</t>
  </si>
  <si>
    <t>2101999</t>
  </si>
  <si>
    <t>其他育幼服务支出</t>
  </si>
  <si>
    <t>21099</t>
  </si>
  <si>
    <t xml:space="preserve"> 其他卫生健康支出</t>
  </si>
  <si>
    <t>2109999</t>
  </si>
  <si>
    <t>其他卫生健康支出</t>
  </si>
  <si>
    <t>211</t>
  </si>
  <si>
    <t>21101</t>
  </si>
  <si>
    <t xml:space="preserve"> 环境保护管理事务</t>
  </si>
  <si>
    <t>2110101</t>
  </si>
  <si>
    <t>2110102</t>
  </si>
  <si>
    <t>2110103</t>
  </si>
  <si>
    <t>2110104</t>
  </si>
  <si>
    <t>生态环境保护宣传</t>
  </si>
  <si>
    <t>2110105</t>
  </si>
  <si>
    <t>环境保护法规、规划及标准</t>
  </si>
  <si>
    <t>2110106</t>
  </si>
  <si>
    <t>生态环境国际合作及履约</t>
  </si>
  <si>
    <t>2110107</t>
  </si>
  <si>
    <t>生态环境保护行政许可</t>
  </si>
  <si>
    <t>2110108</t>
  </si>
  <si>
    <t>应对气候变化管理事务</t>
  </si>
  <si>
    <t>2110199</t>
  </si>
  <si>
    <t>其他环境保护管理事务支出</t>
  </si>
  <si>
    <t>21102</t>
  </si>
  <si>
    <t xml:space="preserve"> 环境监测与监察</t>
  </si>
  <si>
    <t>2110203</t>
  </si>
  <si>
    <t>建设项目环评审查与监督</t>
  </si>
  <si>
    <t>2110204</t>
  </si>
  <si>
    <t>核与辐射安全监督</t>
  </si>
  <si>
    <t>2110299</t>
  </si>
  <si>
    <t>其他环境监测与监察支出</t>
  </si>
  <si>
    <t>21103</t>
  </si>
  <si>
    <t xml:space="preserve"> 污染防治</t>
  </si>
  <si>
    <t>2110301</t>
  </si>
  <si>
    <t>大气</t>
  </si>
  <si>
    <t>2110302</t>
  </si>
  <si>
    <t>水体</t>
  </si>
  <si>
    <t>2110303</t>
  </si>
  <si>
    <t>噪声</t>
  </si>
  <si>
    <t>2110304</t>
  </si>
  <si>
    <t>固体废弃物与化学品</t>
  </si>
  <si>
    <t>2110305</t>
  </si>
  <si>
    <t>放射源和放射性废物监管</t>
  </si>
  <si>
    <t>2110306</t>
  </si>
  <si>
    <t>辐射</t>
  </si>
  <si>
    <t>2110307</t>
  </si>
  <si>
    <t>土壤</t>
  </si>
  <si>
    <t>2110399</t>
  </si>
  <si>
    <t>其他污染防治支出</t>
  </si>
  <si>
    <t>21104</t>
  </si>
  <si>
    <t xml:space="preserve"> 自然生态保护</t>
  </si>
  <si>
    <t>2110401</t>
  </si>
  <si>
    <t>生态保护</t>
  </si>
  <si>
    <t>2110402</t>
  </si>
  <si>
    <t>农村环境保护</t>
  </si>
  <si>
    <t>2110404</t>
  </si>
  <si>
    <t>生物及物种资源保护</t>
  </si>
  <si>
    <t>2110405</t>
  </si>
  <si>
    <t>草原生态修复治理</t>
  </si>
  <si>
    <t>2110406</t>
  </si>
  <si>
    <t>自然保护地</t>
  </si>
  <si>
    <t>2110499</t>
  </si>
  <si>
    <t>其他自然生态保护支出</t>
  </si>
  <si>
    <t>21105</t>
  </si>
  <si>
    <t xml:space="preserve"> 森林保护修复</t>
  </si>
  <si>
    <t>2110501</t>
  </si>
  <si>
    <t>森林管护</t>
  </si>
  <si>
    <t>2110502</t>
  </si>
  <si>
    <t>社会保险补助</t>
  </si>
  <si>
    <t>2110503</t>
  </si>
  <si>
    <t>政策性社会性支出补助</t>
  </si>
  <si>
    <t>2110506</t>
  </si>
  <si>
    <t>天然林保护工程建设</t>
  </si>
  <si>
    <t>2110507</t>
  </si>
  <si>
    <t>停伐补助</t>
  </si>
  <si>
    <t>2110599</t>
  </si>
  <si>
    <t>其他森林保护修复支出</t>
  </si>
  <si>
    <t>21107</t>
  </si>
  <si>
    <t xml:space="preserve"> 风沙荒漠治理</t>
  </si>
  <si>
    <t>2110704</t>
  </si>
  <si>
    <t>京津风沙源治理工程建设</t>
  </si>
  <si>
    <t>2110799</t>
  </si>
  <si>
    <t>其他风沙荒漠治理支出</t>
  </si>
  <si>
    <t>21108</t>
  </si>
  <si>
    <t xml:space="preserve"> 退牧还草</t>
  </si>
  <si>
    <t>2110804</t>
  </si>
  <si>
    <t>退牧还草工程建设</t>
  </si>
  <si>
    <t>2110899</t>
  </si>
  <si>
    <t>其他退牧还草支出</t>
  </si>
  <si>
    <t>21109</t>
  </si>
  <si>
    <t xml:space="preserve"> 已垦草原退耕还草</t>
  </si>
  <si>
    <t>2110901</t>
  </si>
  <si>
    <t>已垦草原退耕还草</t>
  </si>
  <si>
    <t>21110</t>
  </si>
  <si>
    <t xml:space="preserve"> 能源节约利用</t>
  </si>
  <si>
    <t>2111001</t>
  </si>
  <si>
    <t>能源节约利用</t>
  </si>
  <si>
    <t>21111</t>
  </si>
  <si>
    <t xml:space="preserve"> 污染减排</t>
  </si>
  <si>
    <t>2111101</t>
  </si>
  <si>
    <t>生态环境监测与信息</t>
  </si>
  <si>
    <t>2111102</t>
  </si>
  <si>
    <t>生态环境执法监察</t>
  </si>
  <si>
    <t>2111103</t>
  </si>
  <si>
    <t>减排专项支出</t>
  </si>
  <si>
    <t>2111104</t>
  </si>
  <si>
    <t>清洁生产专项支出</t>
  </si>
  <si>
    <t>2111199</t>
  </si>
  <si>
    <t>其他污染减排支出</t>
  </si>
  <si>
    <t>21112</t>
  </si>
  <si>
    <t xml:space="preserve"> 可再生能源</t>
  </si>
  <si>
    <t>2111201</t>
  </si>
  <si>
    <t>可再生能源</t>
  </si>
  <si>
    <t>2111299</t>
  </si>
  <si>
    <t>其他清洁能源支出</t>
  </si>
  <si>
    <t>21113</t>
  </si>
  <si>
    <t xml:space="preserve"> 循环经济</t>
  </si>
  <si>
    <t>2111301</t>
  </si>
  <si>
    <t>循环经济</t>
  </si>
  <si>
    <t>21114</t>
  </si>
  <si>
    <t xml:space="preserve"> 能源管理事务</t>
  </si>
  <si>
    <t>2111401</t>
  </si>
  <si>
    <t>2111402</t>
  </si>
  <si>
    <t>2111403</t>
  </si>
  <si>
    <t>2111406</t>
  </si>
  <si>
    <t>能源科技装备</t>
  </si>
  <si>
    <t>2111407</t>
  </si>
  <si>
    <t>能源行业管理</t>
  </si>
  <si>
    <t>2111408</t>
  </si>
  <si>
    <t>能源管理</t>
  </si>
  <si>
    <t>2111411</t>
  </si>
  <si>
    <t>2111413</t>
  </si>
  <si>
    <t>农村电网建设</t>
  </si>
  <si>
    <t>2111450</t>
  </si>
  <si>
    <t>2111499</t>
  </si>
  <si>
    <t>其他能源管理事务支出</t>
  </si>
  <si>
    <t>21199</t>
  </si>
  <si>
    <t xml:space="preserve"> 其他节能环保支出</t>
  </si>
  <si>
    <t>2119999</t>
  </si>
  <si>
    <t>其他节能环保支出</t>
  </si>
  <si>
    <t>212</t>
  </si>
  <si>
    <t>21201</t>
  </si>
  <si>
    <t xml:space="preserve"> 城乡社区管理事务</t>
  </si>
  <si>
    <t>2120101</t>
  </si>
  <si>
    <t>2120102</t>
  </si>
  <si>
    <t>2120103</t>
  </si>
  <si>
    <t>2120104</t>
  </si>
  <si>
    <t>城管执法</t>
  </si>
  <si>
    <t>2120105</t>
  </si>
  <si>
    <t>工程建设标准规范编制与监管</t>
  </si>
  <si>
    <t>2120106</t>
  </si>
  <si>
    <t>工程建设管理</t>
  </si>
  <si>
    <t>2120107</t>
  </si>
  <si>
    <t>市政公用行业市场监管</t>
  </si>
  <si>
    <t>2120109</t>
  </si>
  <si>
    <t>住宅建设与房地产市场监管</t>
  </si>
  <si>
    <t>2120110</t>
  </si>
  <si>
    <t>执业资格注册、资质审查</t>
  </si>
  <si>
    <t>2120199</t>
  </si>
  <si>
    <t>其他城乡社区管理事务支出</t>
  </si>
  <si>
    <t>21202</t>
  </si>
  <si>
    <t xml:space="preserve"> 城乡社区规划与管理</t>
  </si>
  <si>
    <t>2120201</t>
  </si>
  <si>
    <t>城乡社区规划与管理</t>
  </si>
  <si>
    <t>21203</t>
  </si>
  <si>
    <t xml:space="preserve"> 城乡社区公共设施</t>
  </si>
  <si>
    <t>2120303</t>
  </si>
  <si>
    <t>小城镇基础设施建设</t>
  </si>
  <si>
    <t>2120399</t>
  </si>
  <si>
    <t>其他城乡社区公共设施支出</t>
  </si>
  <si>
    <t>21205</t>
  </si>
  <si>
    <t xml:space="preserve"> 城乡社区环境卫生</t>
  </si>
  <si>
    <t>2120501</t>
  </si>
  <si>
    <t>城乡社区环境卫生</t>
  </si>
  <si>
    <t>21206</t>
  </si>
  <si>
    <t xml:space="preserve"> 建设市场管理与监督</t>
  </si>
  <si>
    <t>2120601</t>
  </si>
  <si>
    <t>建设市场管理与监督</t>
  </si>
  <si>
    <t>21299</t>
  </si>
  <si>
    <t xml:space="preserve"> 其他城乡社区支出</t>
  </si>
  <si>
    <t>2129999</t>
  </si>
  <si>
    <t>其他城乡社区支出</t>
  </si>
  <si>
    <t>213</t>
  </si>
  <si>
    <t>21301</t>
  </si>
  <si>
    <t xml:space="preserve"> 农业农村</t>
  </si>
  <si>
    <t>2130101</t>
  </si>
  <si>
    <t>2130102</t>
  </si>
  <si>
    <t>2130103</t>
  </si>
  <si>
    <t>2130104</t>
  </si>
  <si>
    <t>2130105</t>
  </si>
  <si>
    <t>农垦运行</t>
  </si>
  <si>
    <t>2130106</t>
  </si>
  <si>
    <t>科技转化与推广服务</t>
  </si>
  <si>
    <t>2130108</t>
  </si>
  <si>
    <t>病虫害控制</t>
  </si>
  <si>
    <t>2130109</t>
  </si>
  <si>
    <t>农产品质量安全</t>
  </si>
  <si>
    <t>2130110</t>
  </si>
  <si>
    <t>执法监管</t>
  </si>
  <si>
    <t>2130111</t>
  </si>
  <si>
    <t>统计监测与信息服务</t>
  </si>
  <si>
    <t>2130112</t>
  </si>
  <si>
    <t>行业业务管理</t>
  </si>
  <si>
    <t>2130114</t>
  </si>
  <si>
    <t>对外交流与合作</t>
  </si>
  <si>
    <t>2130119</t>
  </si>
  <si>
    <t>防灾救灾</t>
  </si>
  <si>
    <t>2130120</t>
  </si>
  <si>
    <t>稳定农民收入补贴</t>
  </si>
  <si>
    <t>2130121</t>
  </si>
  <si>
    <t>农业结构调整补贴</t>
  </si>
  <si>
    <t>2130122</t>
  </si>
  <si>
    <t>农业生产发展</t>
  </si>
  <si>
    <t>2130124</t>
  </si>
  <si>
    <t>农村合作经济</t>
  </si>
  <si>
    <t>2130125</t>
  </si>
  <si>
    <t>农产品加工与促销</t>
  </si>
  <si>
    <t>2130126</t>
  </si>
  <si>
    <t>农村社会事业</t>
  </si>
  <si>
    <t>2130135</t>
  </si>
  <si>
    <t>农业生态资源保护</t>
  </si>
  <si>
    <t>2130142</t>
  </si>
  <si>
    <t>乡村道路建设</t>
  </si>
  <si>
    <t>2130148</t>
  </si>
  <si>
    <t>渔业发展</t>
  </si>
  <si>
    <t>2130152</t>
  </si>
  <si>
    <t>对高校毕业生到基层任职补助</t>
  </si>
  <si>
    <t>2130153</t>
  </si>
  <si>
    <t>耕地建设与利用</t>
  </si>
  <si>
    <t>2130199</t>
  </si>
  <si>
    <t>其他农业农村支出</t>
  </si>
  <si>
    <t>21302</t>
  </si>
  <si>
    <t xml:space="preserve"> 林业和草原</t>
  </si>
  <si>
    <t>2130201</t>
  </si>
  <si>
    <t>2130202</t>
  </si>
  <si>
    <t>2130203</t>
  </si>
  <si>
    <t>2130204</t>
  </si>
  <si>
    <t>事业机构</t>
  </si>
  <si>
    <t>2130205</t>
  </si>
  <si>
    <t>森林资源培育</t>
  </si>
  <si>
    <t>2130206</t>
  </si>
  <si>
    <t>技术推广与转化</t>
  </si>
  <si>
    <t>2130207</t>
  </si>
  <si>
    <t>森林资源管理</t>
  </si>
  <si>
    <t>2130209</t>
  </si>
  <si>
    <t>森林生态效益补偿</t>
  </si>
  <si>
    <t>2130211</t>
  </si>
  <si>
    <t>动植物保护</t>
  </si>
  <si>
    <t>2130212</t>
  </si>
  <si>
    <t>湿地保护</t>
  </si>
  <si>
    <t>2130213</t>
  </si>
  <si>
    <t>执法与监督</t>
  </si>
  <si>
    <t>2130217</t>
  </si>
  <si>
    <t>防沙治沙</t>
  </si>
  <si>
    <t>2130220</t>
  </si>
  <si>
    <t>对外合作与交流</t>
  </si>
  <si>
    <t>2130221</t>
  </si>
  <si>
    <t>产业化管理</t>
  </si>
  <si>
    <t>2130223</t>
  </si>
  <si>
    <t>信息管理</t>
  </si>
  <si>
    <t>2130226</t>
  </si>
  <si>
    <t>林区公共支出</t>
  </si>
  <si>
    <t>2130227</t>
  </si>
  <si>
    <t>贷款贴息</t>
  </si>
  <si>
    <t>2130234</t>
  </si>
  <si>
    <t>林业草原防灾减灾</t>
  </si>
  <si>
    <t>2130236</t>
  </si>
  <si>
    <t>草原管理</t>
  </si>
  <si>
    <t>2130237</t>
  </si>
  <si>
    <t>2130238</t>
  </si>
  <si>
    <t>退耕还林还草</t>
  </si>
  <si>
    <t>2130299</t>
  </si>
  <si>
    <t>其他林业和草原支出</t>
  </si>
  <si>
    <t>21303</t>
  </si>
  <si>
    <t xml:space="preserve"> 水利</t>
  </si>
  <si>
    <t>2130301</t>
  </si>
  <si>
    <t>2130302</t>
  </si>
  <si>
    <t>2130303</t>
  </si>
  <si>
    <t>2130304</t>
  </si>
  <si>
    <t>水利行业业务管理</t>
  </si>
  <si>
    <t>2130305</t>
  </si>
  <si>
    <t>水利工程建设</t>
  </si>
  <si>
    <t>2130306</t>
  </si>
  <si>
    <t>水利工程运行与维护</t>
  </si>
  <si>
    <t>2130307</t>
  </si>
  <si>
    <t>长江黄河等流域管理</t>
  </si>
  <si>
    <t>2130308</t>
  </si>
  <si>
    <t>水利前期工作</t>
  </si>
  <si>
    <t>2130309</t>
  </si>
  <si>
    <t>水利执法监督</t>
  </si>
  <si>
    <t>2130310</t>
  </si>
  <si>
    <t>水土保持</t>
  </si>
  <si>
    <t>2130311</t>
  </si>
  <si>
    <t>水资源节约管理与保护</t>
  </si>
  <si>
    <t>2130312</t>
  </si>
  <si>
    <t>水质监测</t>
  </si>
  <si>
    <t>2130313</t>
  </si>
  <si>
    <t>水文测报</t>
  </si>
  <si>
    <t>2130314</t>
  </si>
  <si>
    <t>防汛</t>
  </si>
  <si>
    <t>2130315</t>
  </si>
  <si>
    <t>抗旱</t>
  </si>
  <si>
    <t>2130316</t>
  </si>
  <si>
    <t>农村水利</t>
  </si>
  <si>
    <t>2130317</t>
  </si>
  <si>
    <t>水利技术推广</t>
  </si>
  <si>
    <t>2130318</t>
  </si>
  <si>
    <t>国际河流治理与管理</t>
  </si>
  <si>
    <t>2130319</t>
  </si>
  <si>
    <t>江河湖库水系综合整治</t>
  </si>
  <si>
    <t>2130321</t>
  </si>
  <si>
    <t>大中型水库移民后期扶持专项支出</t>
  </si>
  <si>
    <t>2130322</t>
  </si>
  <si>
    <t>水利安全监督</t>
  </si>
  <si>
    <t>2130333</t>
  </si>
  <si>
    <t>2130334</t>
  </si>
  <si>
    <t>水利建设征地及移民支出</t>
  </si>
  <si>
    <t>2130335</t>
  </si>
  <si>
    <t>农村供水</t>
  </si>
  <si>
    <t>2130336</t>
  </si>
  <si>
    <t>南水北调工程建设</t>
  </si>
  <si>
    <t>2130337</t>
  </si>
  <si>
    <t>南水北调工程管理</t>
  </si>
  <si>
    <t>2130399</t>
  </si>
  <si>
    <t>其他水利支出</t>
  </si>
  <si>
    <t>21305</t>
  </si>
  <si>
    <t xml:space="preserve"> 巩固脱贫攻坚成果衔接乡村振兴</t>
  </si>
  <si>
    <t>2130504</t>
  </si>
  <si>
    <t>农村基础设施建设</t>
  </si>
  <si>
    <t>2130505</t>
  </si>
  <si>
    <t>生产发展</t>
  </si>
  <si>
    <t>2130506</t>
  </si>
  <si>
    <t>社会发展</t>
  </si>
  <si>
    <t>2130507</t>
  </si>
  <si>
    <t>贷款奖补和贴息</t>
  </si>
  <si>
    <t>2130508</t>
  </si>
  <si>
    <t>“三西”农业建设专项补助</t>
  </si>
  <si>
    <t>2130599</t>
  </si>
  <si>
    <t>其他巩固脱贫攻坚成果衔接乡村振兴支出</t>
  </si>
  <si>
    <t>21307</t>
  </si>
  <si>
    <t xml:space="preserve"> 农村综合改革</t>
  </si>
  <si>
    <t>2130701</t>
  </si>
  <si>
    <t>对村级公益事业建设的补助</t>
  </si>
  <si>
    <t>2130705</t>
  </si>
  <si>
    <t>对村民委员会和村党支部的补助</t>
  </si>
  <si>
    <t>2130706</t>
  </si>
  <si>
    <t>对村集体经济组织的补助</t>
  </si>
  <si>
    <t>2130707</t>
  </si>
  <si>
    <t>农村综合改革示范试点补助</t>
  </si>
  <si>
    <t>2130799</t>
  </si>
  <si>
    <t>其他农村综合改革支出</t>
  </si>
  <si>
    <t>21308</t>
  </si>
  <si>
    <t xml:space="preserve"> 普惠金融发展支出</t>
  </si>
  <si>
    <t>2130801</t>
  </si>
  <si>
    <t>支持农村金融机构</t>
  </si>
  <si>
    <t>2130803</t>
  </si>
  <si>
    <t>农业保险保费补贴</t>
  </si>
  <si>
    <t>2130804</t>
  </si>
  <si>
    <t>创业担保贷款贴息及奖补</t>
  </si>
  <si>
    <t>2130805</t>
  </si>
  <si>
    <t>补充创业担保贷款基金</t>
  </si>
  <si>
    <t>2130899</t>
  </si>
  <si>
    <t>其他普惠金融发展支出</t>
  </si>
  <si>
    <t>21309</t>
  </si>
  <si>
    <t xml:space="preserve"> 目标价格补贴</t>
  </si>
  <si>
    <t>2130901</t>
  </si>
  <si>
    <t>棉花目标价格补贴</t>
  </si>
  <si>
    <t>2130999</t>
  </si>
  <si>
    <t>其他目标价格补贴</t>
  </si>
  <si>
    <t>21399</t>
  </si>
  <si>
    <t xml:space="preserve"> 其他农林水支出</t>
  </si>
  <si>
    <t>2139901</t>
  </si>
  <si>
    <t>化解其他公益性乡村债务支出</t>
  </si>
  <si>
    <t>2139999</t>
  </si>
  <si>
    <t>其他农林水支出</t>
  </si>
  <si>
    <t>214</t>
  </si>
  <si>
    <t>21401</t>
  </si>
  <si>
    <t xml:space="preserve"> 公路水路运输</t>
  </si>
  <si>
    <t>2140101</t>
  </si>
  <si>
    <t>2140102</t>
  </si>
  <si>
    <t>2140103</t>
  </si>
  <si>
    <t>2140104</t>
  </si>
  <si>
    <t>公路建设</t>
  </si>
  <si>
    <t>2140106</t>
  </si>
  <si>
    <t>公路养护</t>
  </si>
  <si>
    <t>2140109</t>
  </si>
  <si>
    <t>交通运输信息化建设</t>
  </si>
  <si>
    <t>2140110</t>
  </si>
  <si>
    <t>公路和运输安全</t>
  </si>
  <si>
    <t>2140112</t>
  </si>
  <si>
    <t>公路运输管理</t>
  </si>
  <si>
    <t>2140114</t>
  </si>
  <si>
    <t>公路和运输技术标准化建设</t>
  </si>
  <si>
    <t>2140122</t>
  </si>
  <si>
    <t>水运建设</t>
  </si>
  <si>
    <t>2140123</t>
  </si>
  <si>
    <t>航道维护</t>
  </si>
  <si>
    <t>2140127</t>
  </si>
  <si>
    <t>船舶检验</t>
  </si>
  <si>
    <t>2140128</t>
  </si>
  <si>
    <t>救助打捞</t>
  </si>
  <si>
    <t>2140129</t>
  </si>
  <si>
    <t>内河运输</t>
  </si>
  <si>
    <t>2140130</t>
  </si>
  <si>
    <t>远洋运输</t>
  </si>
  <si>
    <t>2140131</t>
  </si>
  <si>
    <t>海事管理</t>
  </si>
  <si>
    <t>2140133</t>
  </si>
  <si>
    <t>航标事业发展支出</t>
  </si>
  <si>
    <t>2140136</t>
  </si>
  <si>
    <t>水路运输管理支出</t>
  </si>
  <si>
    <t>2140138</t>
  </si>
  <si>
    <t>口岸建设</t>
  </si>
  <si>
    <t>2140199</t>
  </si>
  <si>
    <t>其他公路水路运输支出</t>
  </si>
  <si>
    <t>21402</t>
  </si>
  <si>
    <t xml:space="preserve"> 铁路运输</t>
  </si>
  <si>
    <t>2140201</t>
  </si>
  <si>
    <t>2140202</t>
  </si>
  <si>
    <t>2140203</t>
  </si>
  <si>
    <t>2140204</t>
  </si>
  <si>
    <t>铁路路网建设</t>
  </si>
  <si>
    <t>2140205</t>
  </si>
  <si>
    <t>铁路还贷专项</t>
  </si>
  <si>
    <t>2140206</t>
  </si>
  <si>
    <t>铁路安全</t>
  </si>
  <si>
    <t>2140207</t>
  </si>
  <si>
    <t>铁路专项运输</t>
  </si>
  <si>
    <t>2140208</t>
  </si>
  <si>
    <t>行业监管</t>
  </si>
  <si>
    <t>2140299</t>
  </si>
  <si>
    <t>其他铁路运输支出</t>
  </si>
  <si>
    <t>21403</t>
  </si>
  <si>
    <t xml:space="preserve"> 民用航空运输</t>
  </si>
  <si>
    <t>2140301</t>
  </si>
  <si>
    <t>2140302</t>
  </si>
  <si>
    <t>2140303</t>
  </si>
  <si>
    <t>2140304</t>
  </si>
  <si>
    <t>机场建设</t>
  </si>
  <si>
    <t>2140305</t>
  </si>
  <si>
    <t>空管系统建设</t>
  </si>
  <si>
    <t>2140306</t>
  </si>
  <si>
    <t>民航还贷专项支出</t>
  </si>
  <si>
    <t>2140307</t>
  </si>
  <si>
    <t>民用航空安全</t>
  </si>
  <si>
    <t>2140308</t>
  </si>
  <si>
    <t>民航专项运输</t>
  </si>
  <si>
    <t>2140399</t>
  </si>
  <si>
    <t>其他民用航空运输支出</t>
  </si>
  <si>
    <t>21405</t>
  </si>
  <si>
    <t xml:space="preserve"> 邮政业支出</t>
  </si>
  <si>
    <t>2140501</t>
  </si>
  <si>
    <t>2140502</t>
  </si>
  <si>
    <t>2140503</t>
  </si>
  <si>
    <t>2140504</t>
  </si>
  <si>
    <t>2140505</t>
  </si>
  <si>
    <t>邮政普遍服务与特殊服务</t>
  </si>
  <si>
    <t>2140599</t>
  </si>
  <si>
    <t>其他邮政业支出</t>
  </si>
  <si>
    <t>21499</t>
  </si>
  <si>
    <t xml:space="preserve"> 其他交通运输支出</t>
  </si>
  <si>
    <t>2149901</t>
  </si>
  <si>
    <t>公共交通运营补助</t>
  </si>
  <si>
    <t>2149999</t>
  </si>
  <si>
    <t>其他交通运输支出</t>
  </si>
  <si>
    <t>215</t>
  </si>
  <si>
    <t>资源勘探工业信息等支出</t>
  </si>
  <si>
    <t>21501</t>
  </si>
  <si>
    <t xml:space="preserve"> 资源勘探开发</t>
  </si>
  <si>
    <t>2150101</t>
  </si>
  <si>
    <t>2150102</t>
  </si>
  <si>
    <t>2150103</t>
  </si>
  <si>
    <t>2150104</t>
  </si>
  <si>
    <t>煤炭勘探开采和洗选</t>
  </si>
  <si>
    <t>2150105</t>
  </si>
  <si>
    <t>石油和天然气勘探开采</t>
  </si>
  <si>
    <t>2150106</t>
  </si>
  <si>
    <t>黑色金属矿勘探和采选</t>
  </si>
  <si>
    <t>2150107</t>
  </si>
  <si>
    <t>有色金属矿勘探和采选</t>
  </si>
  <si>
    <t>2150108</t>
  </si>
  <si>
    <t>非金属矿勘探和采选</t>
  </si>
  <si>
    <t>2150199</t>
  </si>
  <si>
    <t>其他资源勘探业支出</t>
  </si>
  <si>
    <t>21502</t>
  </si>
  <si>
    <t xml:space="preserve"> 制造业</t>
  </si>
  <si>
    <t>2150201</t>
  </si>
  <si>
    <t>2150202</t>
  </si>
  <si>
    <t>2150203</t>
  </si>
  <si>
    <t>2150204</t>
  </si>
  <si>
    <t>纺织业</t>
  </si>
  <si>
    <t>2150205</t>
  </si>
  <si>
    <t>医药制造业</t>
  </si>
  <si>
    <t>2150206</t>
  </si>
  <si>
    <t>非金属矿物制品业</t>
  </si>
  <si>
    <t>2150207</t>
  </si>
  <si>
    <t>通信设备、计算机及其他电子设备制造业</t>
  </si>
  <si>
    <t>2150208</t>
  </si>
  <si>
    <t>交通运输设备制造业</t>
  </si>
  <si>
    <t>2150209</t>
  </si>
  <si>
    <t>电气机械及器材制造业</t>
  </si>
  <si>
    <t>2150210</t>
  </si>
  <si>
    <t>工艺品及其他制造业</t>
  </si>
  <si>
    <t>2150212</t>
  </si>
  <si>
    <t>石油加工、炼焦及核燃料加工业</t>
  </si>
  <si>
    <t>2150213</t>
  </si>
  <si>
    <t>化学原料及化学制品制造业</t>
  </si>
  <si>
    <t>2150214</t>
  </si>
  <si>
    <t>黑色金属冶炼及压延加工业</t>
  </si>
  <si>
    <t>2150215</t>
  </si>
  <si>
    <t>有色金属冶炼及压延加工业</t>
  </si>
  <si>
    <t>2150299</t>
  </si>
  <si>
    <t>其他制造业支出</t>
  </si>
  <si>
    <t>21503</t>
  </si>
  <si>
    <t xml:space="preserve"> 建筑业</t>
  </si>
  <si>
    <t>2150301</t>
  </si>
  <si>
    <t>2150302</t>
  </si>
  <si>
    <t>2150303</t>
  </si>
  <si>
    <t>2150399</t>
  </si>
  <si>
    <t>其他建筑业支出</t>
  </si>
  <si>
    <t>21505</t>
  </si>
  <si>
    <t xml:space="preserve"> 工业和信息产业监管</t>
  </si>
  <si>
    <t>2150501</t>
  </si>
  <si>
    <t>2150502</t>
  </si>
  <si>
    <t>2150503</t>
  </si>
  <si>
    <t>2150505</t>
  </si>
  <si>
    <t>战备应急</t>
  </si>
  <si>
    <t>2150507</t>
  </si>
  <si>
    <t>专用通信</t>
  </si>
  <si>
    <t>2150508</t>
  </si>
  <si>
    <t>无线电及信息通信监管</t>
  </si>
  <si>
    <t>2150516</t>
  </si>
  <si>
    <t>工程建设及运行维护</t>
  </si>
  <si>
    <t>2150517</t>
  </si>
  <si>
    <t>产业发展</t>
  </si>
  <si>
    <t>2150550</t>
  </si>
  <si>
    <t>2150599</t>
  </si>
  <si>
    <t>其他工业和信息产业监管支出</t>
  </si>
  <si>
    <t>21507</t>
  </si>
  <si>
    <t xml:space="preserve"> 国有资产监管</t>
  </si>
  <si>
    <t>2150701</t>
  </si>
  <si>
    <t>2150702</t>
  </si>
  <si>
    <t>2150703</t>
  </si>
  <si>
    <t>2150704</t>
  </si>
  <si>
    <t>国有企业监事会专项</t>
  </si>
  <si>
    <t>2150705</t>
  </si>
  <si>
    <t>中央企业专项管理</t>
  </si>
  <si>
    <t>2150799</t>
  </si>
  <si>
    <t>其他国有资产监管支出</t>
  </si>
  <si>
    <t>21508</t>
  </si>
  <si>
    <t xml:space="preserve"> 支持中小企业发展和管理支出</t>
  </si>
  <si>
    <t>2150801</t>
  </si>
  <si>
    <t>2150802</t>
  </si>
  <si>
    <t>2150803</t>
  </si>
  <si>
    <t>2150804</t>
  </si>
  <si>
    <t>科技型中小企业技术创新基金</t>
  </si>
  <si>
    <t>2150805</t>
  </si>
  <si>
    <t>中小企业发展专项</t>
  </si>
  <si>
    <t>2150899</t>
  </si>
  <si>
    <t>其他支持中小企业发展和管理支出</t>
  </si>
  <si>
    <t>21599</t>
  </si>
  <si>
    <t xml:space="preserve"> 其他资源勘探工业信息等支出</t>
  </si>
  <si>
    <t>2159901</t>
  </si>
  <si>
    <t>黄金事务</t>
  </si>
  <si>
    <t>2159904</t>
  </si>
  <si>
    <t>技术改造支出</t>
  </si>
  <si>
    <t>2159905</t>
  </si>
  <si>
    <t>中药材扶持资金支出</t>
  </si>
  <si>
    <t>2159906</t>
  </si>
  <si>
    <t>重点产业振兴和技术改造项目贷款贴息</t>
  </si>
  <si>
    <t>2159999</t>
  </si>
  <si>
    <t>其他资源勘探工业信息等支出</t>
  </si>
  <si>
    <t>216</t>
  </si>
  <si>
    <t>21602</t>
  </si>
  <si>
    <t xml:space="preserve"> 商业流通事务</t>
  </si>
  <si>
    <t>2160201</t>
  </si>
  <si>
    <t>2160202</t>
  </si>
  <si>
    <t>2160203</t>
  </si>
  <si>
    <t>2160216</t>
  </si>
  <si>
    <t>食品流通安全补贴</t>
  </si>
  <si>
    <t>2160217</t>
  </si>
  <si>
    <t>市场监测及信息管理</t>
  </si>
  <si>
    <t>2160218</t>
  </si>
  <si>
    <t>民贸企业补贴</t>
  </si>
  <si>
    <t>2160219</t>
  </si>
  <si>
    <t>民贸民品贷款贴息</t>
  </si>
  <si>
    <t>2160250</t>
  </si>
  <si>
    <t>2160299</t>
  </si>
  <si>
    <t>其他商业流通事务支出</t>
  </si>
  <si>
    <t>21606</t>
  </si>
  <si>
    <t xml:space="preserve"> 涉外发展服务支出</t>
  </si>
  <si>
    <t>2160601</t>
  </si>
  <si>
    <t>2160602</t>
  </si>
  <si>
    <t>2160603</t>
  </si>
  <si>
    <t>2160607</t>
  </si>
  <si>
    <t>外商投资环境建设补助资金</t>
  </si>
  <si>
    <t>2160699</t>
  </si>
  <si>
    <t>其他涉外发展服务支出</t>
  </si>
  <si>
    <t>21699</t>
  </si>
  <si>
    <t xml:space="preserve"> 其他商业服务业等支出</t>
  </si>
  <si>
    <t>2169901</t>
  </si>
  <si>
    <t>服务业基础设施建设</t>
  </si>
  <si>
    <t>2169999</t>
  </si>
  <si>
    <t>其他商业服务业等支出</t>
  </si>
  <si>
    <t>217</t>
  </si>
  <si>
    <t>21701</t>
  </si>
  <si>
    <t xml:space="preserve"> 金融部门行政支出</t>
  </si>
  <si>
    <t>2170101</t>
  </si>
  <si>
    <t>2170102</t>
  </si>
  <si>
    <t>2170103</t>
  </si>
  <si>
    <t>2170104</t>
  </si>
  <si>
    <t>安全防卫</t>
  </si>
  <si>
    <t>2170150</t>
  </si>
  <si>
    <t>2170199</t>
  </si>
  <si>
    <t>金融部门其他行政支出</t>
  </si>
  <si>
    <t>21702</t>
  </si>
  <si>
    <t xml:space="preserve"> 金融部门监管支出</t>
  </si>
  <si>
    <t>2170201</t>
  </si>
  <si>
    <t>货币发行</t>
  </si>
  <si>
    <t>2170202</t>
  </si>
  <si>
    <t>金融服务</t>
  </si>
  <si>
    <t>2170203</t>
  </si>
  <si>
    <t>反假币</t>
  </si>
  <si>
    <t>2170204</t>
  </si>
  <si>
    <t>重点金融机构监管</t>
  </si>
  <si>
    <t>2170205</t>
  </si>
  <si>
    <t>金融稽查与案件处理</t>
  </si>
  <si>
    <t>2170206</t>
  </si>
  <si>
    <t>金融行业电子化建设</t>
  </si>
  <si>
    <t>2170207</t>
  </si>
  <si>
    <t>从业人员资格考试</t>
  </si>
  <si>
    <t>2170208</t>
  </si>
  <si>
    <t>反洗钱</t>
  </si>
  <si>
    <t>2170299</t>
  </si>
  <si>
    <t>金融部门其他监管支出</t>
  </si>
  <si>
    <t>21703</t>
  </si>
  <si>
    <t xml:space="preserve"> 金融发展支出</t>
  </si>
  <si>
    <t>2170301</t>
  </si>
  <si>
    <t>政策性银行亏损补贴</t>
  </si>
  <si>
    <t>2170302</t>
  </si>
  <si>
    <t>利息费用补贴支出</t>
  </si>
  <si>
    <t>2170303</t>
  </si>
  <si>
    <t>补充资本金</t>
  </si>
  <si>
    <t>2170304</t>
  </si>
  <si>
    <t>风险基金补助</t>
  </si>
  <si>
    <t>2170399</t>
  </si>
  <si>
    <t>其他金融发展支出</t>
  </si>
  <si>
    <t>21704</t>
  </si>
  <si>
    <t xml:space="preserve"> 金融调控支出</t>
  </si>
  <si>
    <t>2170401</t>
  </si>
  <si>
    <t>中央银行亏损补贴</t>
  </si>
  <si>
    <t>2170499</t>
  </si>
  <si>
    <t>其他金融调控支出</t>
  </si>
  <si>
    <t>21799</t>
  </si>
  <si>
    <t xml:space="preserve"> 其他金融支出</t>
  </si>
  <si>
    <t>2179999</t>
  </si>
  <si>
    <t>其他金融支出</t>
  </si>
  <si>
    <t>219</t>
  </si>
  <si>
    <t>援助其他地区支出</t>
  </si>
  <si>
    <t>21901</t>
  </si>
  <si>
    <t xml:space="preserve"> 一般公共服务</t>
  </si>
  <si>
    <t>21902</t>
  </si>
  <si>
    <t xml:space="preserve"> 教育</t>
  </si>
  <si>
    <t>21903</t>
  </si>
  <si>
    <t xml:space="preserve"> 文化旅游体育与传媒</t>
  </si>
  <si>
    <t>21904</t>
  </si>
  <si>
    <t xml:space="preserve"> 卫生健康</t>
  </si>
  <si>
    <t>21905</t>
  </si>
  <si>
    <t xml:space="preserve"> 节能环保</t>
  </si>
  <si>
    <t>21906</t>
  </si>
  <si>
    <t>21907</t>
  </si>
  <si>
    <t xml:space="preserve"> 交通运输</t>
  </si>
  <si>
    <t>21908</t>
  </si>
  <si>
    <t xml:space="preserve"> 住房保障</t>
  </si>
  <si>
    <t>21999</t>
  </si>
  <si>
    <t xml:space="preserve"> 其他支出</t>
  </si>
  <si>
    <t>220</t>
  </si>
  <si>
    <t>22001</t>
  </si>
  <si>
    <t xml:space="preserve"> 自然资源事务</t>
  </si>
  <si>
    <t>2200101</t>
  </si>
  <si>
    <t>2200102</t>
  </si>
  <si>
    <t>2200103</t>
  </si>
  <si>
    <t>2200104</t>
  </si>
  <si>
    <t>自然资源规划及管理</t>
  </si>
  <si>
    <t>2200106</t>
  </si>
  <si>
    <t>自然资源利用与保护</t>
  </si>
  <si>
    <t>2200107</t>
  </si>
  <si>
    <t>自然资源社会公益服务</t>
  </si>
  <si>
    <t>2200108</t>
  </si>
  <si>
    <t>自然资源行业业务管理</t>
  </si>
  <si>
    <t>2200109</t>
  </si>
  <si>
    <t>自然资源调查与确权登记</t>
  </si>
  <si>
    <t>2200112</t>
  </si>
  <si>
    <t>土地资源储备支出</t>
  </si>
  <si>
    <t>2200113</t>
  </si>
  <si>
    <t>地质矿产资源与环境调查</t>
  </si>
  <si>
    <t>2200114</t>
  </si>
  <si>
    <t>地质勘查与矿产资源管理</t>
  </si>
  <si>
    <t>2200115</t>
  </si>
  <si>
    <t>地质转产项目财政贴息</t>
  </si>
  <si>
    <t>2200116</t>
  </si>
  <si>
    <t>国外风险勘查</t>
  </si>
  <si>
    <t>2200119</t>
  </si>
  <si>
    <t>地质勘查基金（周转金）支出</t>
  </si>
  <si>
    <t>2200120</t>
  </si>
  <si>
    <t>海域与海岛管理</t>
  </si>
  <si>
    <t>2200121</t>
  </si>
  <si>
    <t>自然资源国际合作与海洋权益维护</t>
  </si>
  <si>
    <t>2200122</t>
  </si>
  <si>
    <t>自然资源卫星</t>
  </si>
  <si>
    <t>2200123</t>
  </si>
  <si>
    <t>极地考察</t>
  </si>
  <si>
    <t>2200124</t>
  </si>
  <si>
    <t>深海调查与资源开发</t>
  </si>
  <si>
    <t>2200125</t>
  </si>
  <si>
    <t>海港航标维护</t>
  </si>
  <si>
    <t>2200126</t>
  </si>
  <si>
    <t>海水淡化</t>
  </si>
  <si>
    <t>2200127</t>
  </si>
  <si>
    <t>无居民海岛使用金支出</t>
  </si>
  <si>
    <t>2200128</t>
  </si>
  <si>
    <t>海洋战略规划与预警监测</t>
  </si>
  <si>
    <t>2200129</t>
  </si>
  <si>
    <t>基础测绘与地理信息监管</t>
  </si>
  <si>
    <t>2200150</t>
  </si>
  <si>
    <t>2200199</t>
  </si>
  <si>
    <t>其他自然资源事务支出</t>
  </si>
  <si>
    <t>22005</t>
  </si>
  <si>
    <t xml:space="preserve"> 气象事务</t>
  </si>
  <si>
    <t>2200501</t>
  </si>
  <si>
    <t>2200502</t>
  </si>
  <si>
    <t>2200503</t>
  </si>
  <si>
    <t>2200504</t>
  </si>
  <si>
    <t>气象事业机构</t>
  </si>
  <si>
    <t>2200506</t>
  </si>
  <si>
    <t>气象探测</t>
  </si>
  <si>
    <t>2200507</t>
  </si>
  <si>
    <t>气象信息传输及管理</t>
  </si>
  <si>
    <t>2200508</t>
  </si>
  <si>
    <t>气象预报预测</t>
  </si>
  <si>
    <t>2200509</t>
  </si>
  <si>
    <t>气象服务</t>
  </si>
  <si>
    <t>2200510</t>
  </si>
  <si>
    <t>气象装备保障维护</t>
  </si>
  <si>
    <t>2200511</t>
  </si>
  <si>
    <t>气象基础设施建设与维修</t>
  </si>
  <si>
    <t>2200512</t>
  </si>
  <si>
    <t>气象卫星</t>
  </si>
  <si>
    <t>2200513</t>
  </si>
  <si>
    <t>气象法规与标准</t>
  </si>
  <si>
    <t>2200514</t>
  </si>
  <si>
    <t>气象资金审计稽查</t>
  </si>
  <si>
    <t>2200599</t>
  </si>
  <si>
    <t>其他气象事务支出</t>
  </si>
  <si>
    <t>22099</t>
  </si>
  <si>
    <t xml:space="preserve"> 其他自然资源海洋气象等支出</t>
  </si>
  <si>
    <t>2209999</t>
  </si>
  <si>
    <t>其他自然资源海洋气象等支出</t>
  </si>
  <si>
    <t>221</t>
  </si>
  <si>
    <t>22101</t>
  </si>
  <si>
    <t xml:space="preserve"> 保障性安居工程支出</t>
  </si>
  <si>
    <t>2210102</t>
  </si>
  <si>
    <t>沉陷区治理</t>
  </si>
  <si>
    <t>2210103</t>
  </si>
  <si>
    <t>棚户区改造</t>
  </si>
  <si>
    <t>2210104</t>
  </si>
  <si>
    <t>少数民族地区游牧民定居工程</t>
  </si>
  <si>
    <t>2210105</t>
  </si>
  <si>
    <t>农村危房改造</t>
  </si>
  <si>
    <t>2210108</t>
  </si>
  <si>
    <t>老旧小区改造</t>
  </si>
  <si>
    <t>2210111</t>
  </si>
  <si>
    <t>配租型住房保障</t>
  </si>
  <si>
    <t>2210112</t>
  </si>
  <si>
    <t>配售型保障性住房</t>
  </si>
  <si>
    <t>2210113</t>
  </si>
  <si>
    <t>城中村改造</t>
  </si>
  <si>
    <t>2210199</t>
  </si>
  <si>
    <t>其他保障性安居工程支出</t>
  </si>
  <si>
    <t>22102</t>
  </si>
  <si>
    <t xml:space="preserve"> 住房改革支出</t>
  </si>
  <si>
    <t>2210201</t>
  </si>
  <si>
    <t>住房公积金</t>
  </si>
  <si>
    <t>2210202</t>
  </si>
  <si>
    <t>提租补贴</t>
  </si>
  <si>
    <t>2210203</t>
  </si>
  <si>
    <t>购房补贴</t>
  </si>
  <si>
    <t>22103</t>
  </si>
  <si>
    <t xml:space="preserve"> 城乡社区住宅</t>
  </si>
  <si>
    <t>2210301</t>
  </si>
  <si>
    <t>公有住房建设和维修改造支出</t>
  </si>
  <si>
    <t>2210302</t>
  </si>
  <si>
    <t>住房公积金管理</t>
  </si>
  <si>
    <t>2210399</t>
  </si>
  <si>
    <t>其他城乡社区住宅支出</t>
  </si>
  <si>
    <t>222</t>
  </si>
  <si>
    <t>22201</t>
  </si>
  <si>
    <t xml:space="preserve"> 粮油物资事务</t>
  </si>
  <si>
    <t>2220101</t>
  </si>
  <si>
    <t>2220102</t>
  </si>
  <si>
    <t>2220103</t>
  </si>
  <si>
    <t>2220104</t>
  </si>
  <si>
    <t>财务和审计支出</t>
  </si>
  <si>
    <t>2220105</t>
  </si>
  <si>
    <t>信息统计</t>
  </si>
  <si>
    <t>2220106</t>
  </si>
  <si>
    <t>专项业务活动</t>
  </si>
  <si>
    <t>2220107</t>
  </si>
  <si>
    <t>国家粮油差价补贴</t>
  </si>
  <si>
    <t>2220112</t>
  </si>
  <si>
    <t>粮食财务挂账利息补贴</t>
  </si>
  <si>
    <t>2220113</t>
  </si>
  <si>
    <t>粮食财务挂账消化款</t>
  </si>
  <si>
    <t>2220114</t>
  </si>
  <si>
    <t>处理陈化粮补贴</t>
  </si>
  <si>
    <t>2220115</t>
  </si>
  <si>
    <t>粮食风险基金</t>
  </si>
  <si>
    <t>2220118</t>
  </si>
  <si>
    <t>粮油市场调控专项资金</t>
  </si>
  <si>
    <t>2220119</t>
  </si>
  <si>
    <t>设施建设</t>
  </si>
  <si>
    <t>2220120</t>
  </si>
  <si>
    <t>设施安全</t>
  </si>
  <si>
    <t>2220121</t>
  </si>
  <si>
    <t>物资保管保养</t>
  </si>
  <si>
    <t>2220150</t>
  </si>
  <si>
    <t>2220199</t>
  </si>
  <si>
    <t>其他粮油物资事务支出</t>
  </si>
  <si>
    <t>22203</t>
  </si>
  <si>
    <t xml:space="preserve"> 能源储备</t>
  </si>
  <si>
    <t>2220301</t>
  </si>
  <si>
    <t>石油储备</t>
  </si>
  <si>
    <t>2220303</t>
  </si>
  <si>
    <t>天然铀储备</t>
  </si>
  <si>
    <t>2220304</t>
  </si>
  <si>
    <t>煤炭储备</t>
  </si>
  <si>
    <t>2220305</t>
  </si>
  <si>
    <t>成品油储备</t>
  </si>
  <si>
    <t>2220306</t>
  </si>
  <si>
    <t>天然气储备</t>
  </si>
  <si>
    <t>2220399</t>
  </si>
  <si>
    <t>其他能源储备支出</t>
  </si>
  <si>
    <t>22204</t>
  </si>
  <si>
    <t xml:space="preserve"> 粮油储备</t>
  </si>
  <si>
    <t>2220401</t>
  </si>
  <si>
    <t>储备粮油补贴</t>
  </si>
  <si>
    <t>2220402</t>
  </si>
  <si>
    <t>储备粮油差价补贴</t>
  </si>
  <si>
    <t>2220403</t>
  </si>
  <si>
    <t>储备粮（油）库建设</t>
  </si>
  <si>
    <t>2220404</t>
  </si>
  <si>
    <t>最低收购价政策支出</t>
  </si>
  <si>
    <t>2220499</t>
  </si>
  <si>
    <t>其他粮油储备支出</t>
  </si>
  <si>
    <t>22205</t>
  </si>
  <si>
    <t xml:space="preserve"> 重要商品储备</t>
  </si>
  <si>
    <t>2220501</t>
  </si>
  <si>
    <t>棉花储备</t>
  </si>
  <si>
    <t>2220502</t>
  </si>
  <si>
    <t>食糖储备</t>
  </si>
  <si>
    <t>2220503</t>
  </si>
  <si>
    <t>肉类储备</t>
  </si>
  <si>
    <t>2220504</t>
  </si>
  <si>
    <t>化肥储备</t>
  </si>
  <si>
    <t>2220505</t>
  </si>
  <si>
    <t>农药储备</t>
  </si>
  <si>
    <t>2220506</t>
  </si>
  <si>
    <t>边销茶储备</t>
  </si>
  <si>
    <t>2220507</t>
  </si>
  <si>
    <t>羊毛储备</t>
  </si>
  <si>
    <t>2220508</t>
  </si>
  <si>
    <t>医药储备</t>
  </si>
  <si>
    <t>2220509</t>
  </si>
  <si>
    <t>食盐储备</t>
  </si>
  <si>
    <t>2220510</t>
  </si>
  <si>
    <t>战略物资储备</t>
  </si>
  <si>
    <t>2220511</t>
  </si>
  <si>
    <t>应急物资储备</t>
  </si>
  <si>
    <t>2220599</t>
  </si>
  <si>
    <t>其他重要商品储备支出</t>
  </si>
  <si>
    <t>224</t>
  </si>
  <si>
    <t>22401</t>
  </si>
  <si>
    <t xml:space="preserve"> 应急管理事务</t>
  </si>
  <si>
    <t>2240101</t>
  </si>
  <si>
    <t>2240102</t>
  </si>
  <si>
    <t>2240103</t>
  </si>
  <si>
    <t>2240104</t>
  </si>
  <si>
    <t>灾害风险防治</t>
  </si>
  <si>
    <t>2240105</t>
  </si>
  <si>
    <t>国务院安委会专项</t>
  </si>
  <si>
    <t>2240106</t>
  </si>
  <si>
    <t>安全监管</t>
  </si>
  <si>
    <t>2240108</t>
  </si>
  <si>
    <t>应急救援</t>
  </si>
  <si>
    <t>2240109</t>
  </si>
  <si>
    <t>应急管理</t>
  </si>
  <si>
    <t>2240150</t>
  </si>
  <si>
    <t>2240199</t>
  </si>
  <si>
    <t>其他应急管理支出</t>
  </si>
  <si>
    <t>22402</t>
  </si>
  <si>
    <t xml:space="preserve"> 消防救援事务</t>
  </si>
  <si>
    <t>2240201</t>
  </si>
  <si>
    <t>2240202</t>
  </si>
  <si>
    <t>2240203</t>
  </si>
  <si>
    <t>2240204</t>
  </si>
  <si>
    <t>消防应急救援</t>
  </si>
  <si>
    <t>2240250</t>
  </si>
  <si>
    <t>2240299</t>
  </si>
  <si>
    <t>其他消防救援事务支出</t>
  </si>
  <si>
    <t>22404</t>
  </si>
  <si>
    <t xml:space="preserve"> 矿山安全</t>
  </si>
  <si>
    <t>2240401</t>
  </si>
  <si>
    <t>2240402</t>
  </si>
  <si>
    <t>2240403</t>
  </si>
  <si>
    <t>2240404</t>
  </si>
  <si>
    <t>矿山安全监察事务</t>
  </si>
  <si>
    <t>2240405</t>
  </si>
  <si>
    <t>矿山应急救援事务</t>
  </si>
  <si>
    <t>2240450</t>
  </si>
  <si>
    <t>2240499</t>
  </si>
  <si>
    <t>其他矿山安全支出</t>
  </si>
  <si>
    <t>22405</t>
  </si>
  <si>
    <t xml:space="preserve"> 地震事务</t>
  </si>
  <si>
    <t>2240501</t>
  </si>
  <si>
    <t>2240502</t>
  </si>
  <si>
    <t>2240503</t>
  </si>
  <si>
    <t>2240504</t>
  </si>
  <si>
    <t>地震监测</t>
  </si>
  <si>
    <t>2240505</t>
  </si>
  <si>
    <t>地震预测预报</t>
  </si>
  <si>
    <t>2240506</t>
  </si>
  <si>
    <t>地震灾害预防</t>
  </si>
  <si>
    <t>2240507</t>
  </si>
  <si>
    <t>地震应急救援</t>
  </si>
  <si>
    <t>2240508</t>
  </si>
  <si>
    <t>地震环境探察</t>
  </si>
  <si>
    <t>2240509</t>
  </si>
  <si>
    <t>防震减灾信息管理</t>
  </si>
  <si>
    <t>2240510</t>
  </si>
  <si>
    <t>防震减灾基础管理</t>
  </si>
  <si>
    <t>2240550</t>
  </si>
  <si>
    <t>地震事业机构</t>
  </si>
  <si>
    <t>2240599</t>
  </si>
  <si>
    <t>其他地震事务支出</t>
  </si>
  <si>
    <t>22406</t>
  </si>
  <si>
    <t xml:space="preserve"> 自然灾害防治</t>
  </si>
  <si>
    <t>2240601</t>
  </si>
  <si>
    <t>地质灾害防治</t>
  </si>
  <si>
    <t>2240602</t>
  </si>
  <si>
    <t>森林草原防灾减灾</t>
  </si>
  <si>
    <t>2240699</t>
  </si>
  <si>
    <t>其他自然灾害防治支出</t>
  </si>
  <si>
    <t>22407</t>
  </si>
  <si>
    <t xml:space="preserve"> 自然灾害救灾及恢复重建支出</t>
  </si>
  <si>
    <t>2240703</t>
  </si>
  <si>
    <t>自然灾害救灾补助</t>
  </si>
  <si>
    <t>2240704</t>
  </si>
  <si>
    <t>自然灾害灾后重建补助</t>
  </si>
  <si>
    <t>2240799</t>
  </si>
  <si>
    <t>其他自然灾害救灾及恢复重建支出</t>
  </si>
  <si>
    <t>22499</t>
  </si>
  <si>
    <t xml:space="preserve"> 其他灾害防治及应急管理支出</t>
  </si>
  <si>
    <t>2249999</t>
  </si>
  <si>
    <t>其他灾害防治及应急管理支出</t>
  </si>
  <si>
    <t>227</t>
  </si>
  <si>
    <t>229</t>
  </si>
  <si>
    <t>22902</t>
  </si>
  <si>
    <t xml:space="preserve"> 年初预留</t>
  </si>
  <si>
    <t>2290201</t>
  </si>
  <si>
    <t>年初预留</t>
  </si>
  <si>
    <t>22999</t>
  </si>
  <si>
    <t>2299999</t>
  </si>
  <si>
    <t>232</t>
  </si>
  <si>
    <t>23201</t>
  </si>
  <si>
    <t xml:space="preserve"> 中央政府国内债务付息支出</t>
  </si>
  <si>
    <t>23202</t>
  </si>
  <si>
    <t xml:space="preserve"> 中央政府国外债务付息支出</t>
  </si>
  <si>
    <t>23203</t>
  </si>
  <si>
    <t xml:space="preserve"> 地方政府一般债务付息支出</t>
  </si>
  <si>
    <t>2320301</t>
  </si>
  <si>
    <t>地方政府一般债券付息支出</t>
  </si>
  <si>
    <t>2320302</t>
  </si>
  <si>
    <t>地方政府向外国政府借款付息支出</t>
  </si>
  <si>
    <t>2320303</t>
  </si>
  <si>
    <t>地方政府向国际组织借款付息支出</t>
  </si>
  <si>
    <t>2320399</t>
  </si>
  <si>
    <t>地方政府其他一般债务付息支出</t>
  </si>
  <si>
    <t>233</t>
  </si>
  <si>
    <t>23301</t>
  </si>
  <si>
    <t xml:space="preserve"> 中央政府国内债务发行费用支出</t>
  </si>
  <si>
    <t>23302</t>
  </si>
  <si>
    <t xml:space="preserve"> 中央政府国外债务发行费用支出</t>
  </si>
  <si>
    <t>23303</t>
  </si>
  <si>
    <t xml:space="preserve"> 地方政府一般债务发行费用支出</t>
  </si>
  <si>
    <t>体制上解支出</t>
  </si>
  <si>
    <t>专项上解支出</t>
  </si>
  <si>
    <t>其中：出口退税上解支出</t>
  </si>
  <si>
    <t xml:space="preserve">      税收征收经费上解</t>
  </si>
  <si>
    <t xml:space="preserve">      其他支出</t>
  </si>
  <si>
    <t xml:space="preserve">      江门市统筹发展资金</t>
  </si>
  <si>
    <t>地方政府一般债务还本支出</t>
  </si>
  <si>
    <t>地方政府一般债券还本支出</t>
  </si>
  <si>
    <t>年终结余</t>
  </si>
  <si>
    <t>鹤山市2026年古劳镇一般公共预算支出预算表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</si>
  <si>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</si>
  <si>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</si>
  <si>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</si>
  <si>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</si>
  <si>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</si>
  <si>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</si>
  <si>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</si>
  <si>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</si>
  <si>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</si>
  <si>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</si>
  <si>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</si>
  <si>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</si>
  <si>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</si>
  <si>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</si>
  <si>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</si>
  <si>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</si>
  <si>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306+46教育费附加及转移支付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</si>
  <si>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</si>
  <si>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</si>
  <si>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</si>
  <si>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</si>
  <si>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</si>
  <si>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</si>
  <si>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</si>
  <si>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</si>
  <si>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</si>
  <si>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</si>
  <si>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</si>
  <si>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</si>
  <si>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</si>
  <si>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</si>
  <si>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</si>
  <si>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</si>
  <si>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</si>
  <si>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</si>
  <si>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</si>
  <si>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</si>
  <si>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</si>
  <si>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</si>
  <si>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</si>
  <si>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</si>
  <si>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</si>
  <si>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</si>
  <si>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</si>
  <si>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</si>
  <si>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</si>
  <si>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</si>
  <si>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</si>
  <si>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</si>
  <si>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</si>
  <si>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</si>
  <si>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</si>
  <si>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</si>
  <si>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</si>
  <si>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</si>
  <si>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</si>
  <si>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</si>
  <si>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</si>
  <si>
    <t>2300601</t>
  </si>
  <si>
    <t>行标签</t>
  </si>
  <si>
    <t>求和项:预算审核数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</si>
</sst>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_);[Red]\(#,##0\)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.5"/>
      <name val="宋体"/>
      <charset val="134"/>
    </font>
    <font>
      <sz val="11.5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黑体"/>
      <charset val="134"/>
    </font>
    <font>
      <b/>
      <sz val="11.5"/>
      <color theme="1"/>
      <name val="宋体"/>
      <charset val="134"/>
      <scheme val="minor"/>
    </font>
    <font>
      <sz val="11.5"/>
      <color theme="1"/>
      <name val="宋体"/>
      <charset val="134"/>
      <scheme val="minor"/>
    </font>
    <font>
      <b/>
      <sz val="11.5"/>
      <color rgb="FF000000"/>
      <name val="宋体"/>
      <charset val="134"/>
    </font>
    <font>
      <sz val="11.5"/>
      <color rgb="FF000000"/>
      <name val="宋体"/>
      <charset val="134"/>
    </font>
    <font>
      <sz val="1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color theme="1"/>
      <name val="黑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name val="黑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theme="6" tint="0.799951170384838"/>
      </top>
      <bottom style="thin">
        <color theme="6" tint="0.79995117038483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6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31">
    <xf numFmtId="0" fontId="0" fillId="0" borderId="0" xfId="0">
      <alignment vertical="center"/>
    </xf>
    <xf numFmtId="0" fontId="1" fillId="0" borderId="1" xfId="0" applyNumberFormat="1" applyFont="1" applyBorder="1" applyAlignment="1">
      <alignment horizontal="left"/>
    </xf>
    <xf numFmtId="0" fontId="0" fillId="0" borderId="1" xfId="0" applyNumberFormat="1" applyFont="1" applyBorder="1" applyAlignment="1">
      <alignment horizontal="left"/>
    </xf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1" fillId="0" borderId="1" xfId="0" applyNumberFormat="1" applyFont="1" applyFill="1" applyBorder="1" applyAlignment="1">
      <alignment horizontal="left"/>
    </xf>
    <xf numFmtId="0" fontId="0" fillId="0" borderId="0" xfId="0" applyFill="1">
      <alignment vertical="center"/>
    </xf>
    <xf numFmtId="0" fontId="2" fillId="0" borderId="0" xfId="50" applyFont="1" applyFill="1" applyAlignment="1">
      <alignment vertical="center"/>
    </xf>
    <xf numFmtId="0" fontId="3" fillId="0" borderId="0" xfId="50" applyFont="1" applyFill="1" applyAlignment="1">
      <alignment vertical="center"/>
    </xf>
    <xf numFmtId="0" fontId="4" fillId="0" borderId="0" xfId="50" applyFont="1" applyFill="1" applyAlignment="1">
      <alignment vertical="center"/>
    </xf>
    <xf numFmtId="0" fontId="5" fillId="0" borderId="0" xfId="50" applyFont="1" applyFill="1" applyAlignment="1">
      <alignment vertical="center"/>
    </xf>
    <xf numFmtId="0" fontId="6" fillId="0" borderId="0" xfId="50" applyFont="1" applyFill="1" applyAlignment="1">
      <alignment vertical="center"/>
    </xf>
    <xf numFmtId="176" fontId="6" fillId="0" borderId="0" xfId="50" applyNumberFormat="1" applyFont="1" applyFill="1" applyAlignment="1">
      <alignment vertical="center"/>
    </xf>
    <xf numFmtId="0" fontId="7" fillId="0" borderId="0" xfId="50" applyNumberFormat="1" applyFont="1" applyFill="1" applyAlignment="1">
      <alignment horizontal="center" vertical="center" wrapText="1"/>
    </xf>
    <xf numFmtId="176" fontId="7" fillId="0" borderId="0" xfId="50" applyNumberFormat="1" applyFont="1" applyFill="1" applyAlignment="1">
      <alignment horizontal="center" vertical="center" wrapText="1"/>
    </xf>
    <xf numFmtId="0" fontId="2" fillId="0" borderId="0" xfId="50" applyFont="1" applyFill="1" applyBorder="1" applyAlignment="1">
      <alignment horizontal="center" vertical="center"/>
    </xf>
    <xf numFmtId="176" fontId="2" fillId="0" borderId="0" xfId="50" applyNumberFormat="1" applyFont="1" applyFill="1" applyBorder="1" applyAlignment="1">
      <alignment horizontal="center" vertical="center"/>
    </xf>
    <xf numFmtId="10" fontId="4" fillId="0" borderId="0" xfId="3" applyNumberFormat="1" applyFont="1" applyFill="1" applyAlignment="1">
      <alignment horizontal="right" vertical="center"/>
    </xf>
    <xf numFmtId="0" fontId="2" fillId="0" borderId="2" xfId="50" applyFont="1" applyFill="1" applyBorder="1" applyAlignment="1">
      <alignment horizontal="center" vertical="center"/>
    </xf>
    <xf numFmtId="176" fontId="2" fillId="0" borderId="2" xfId="50" applyNumberFormat="1" applyFont="1" applyFill="1" applyBorder="1" applyAlignment="1">
      <alignment horizontal="center" vertical="center" wrapText="1"/>
    </xf>
    <xf numFmtId="0" fontId="3" fillId="0" borderId="3" xfId="50" applyFont="1" applyFill="1" applyBorder="1" applyAlignment="1">
      <alignment horizontal="left" vertical="center"/>
    </xf>
    <xf numFmtId="0" fontId="3" fillId="0" borderId="4" xfId="50" applyFont="1" applyFill="1" applyBorder="1" applyAlignment="1">
      <alignment horizontal="left" vertical="center"/>
    </xf>
    <xf numFmtId="176" fontId="3" fillId="0" borderId="2" xfId="52" applyNumberFormat="1" applyFont="1" applyFill="1" applyBorder="1" applyAlignment="1">
      <alignment vertical="center"/>
    </xf>
    <xf numFmtId="0" fontId="8" fillId="0" borderId="2" xfId="50" applyFont="1" applyFill="1" applyBorder="1" applyAlignment="1">
      <alignment horizontal="left" vertical="center" wrapText="1"/>
    </xf>
    <xf numFmtId="0" fontId="9" fillId="0" borderId="2" xfId="50" applyFont="1" applyFill="1" applyBorder="1" applyAlignment="1">
      <alignment horizontal="left" vertical="center" wrapText="1"/>
    </xf>
    <xf numFmtId="0" fontId="9" fillId="0" borderId="2" xfId="50" applyFont="1" applyFill="1" applyBorder="1" applyAlignment="1">
      <alignment horizontal="left" vertical="center" wrapText="1" indent="1"/>
    </xf>
    <xf numFmtId="176" fontId="4" fillId="0" borderId="2" xfId="52" applyNumberFormat="1" applyFont="1" applyFill="1" applyBorder="1" applyAlignment="1">
      <alignment vertical="center"/>
    </xf>
    <xf numFmtId="0" fontId="10" fillId="0" borderId="3" xfId="50" applyFont="1" applyFill="1" applyBorder="1" applyAlignment="1">
      <alignment horizontal="left" vertical="center"/>
    </xf>
    <xf numFmtId="0" fontId="10" fillId="0" borderId="4" xfId="50" applyFont="1" applyFill="1" applyBorder="1" applyAlignment="1">
      <alignment horizontal="left" vertical="center"/>
    </xf>
    <xf numFmtId="49" fontId="10" fillId="0" borderId="2" xfId="50" applyNumberFormat="1" applyFont="1" applyFill="1" applyBorder="1" applyAlignment="1">
      <alignment horizontal="left" vertical="center" wrapText="1"/>
    </xf>
    <xf numFmtId="0" fontId="10" fillId="0" borderId="2" xfId="50" applyFont="1" applyFill="1" applyBorder="1" applyAlignment="1">
      <alignment horizontal="left" vertical="center" wrapText="1" indent="1"/>
    </xf>
    <xf numFmtId="176" fontId="2" fillId="0" borderId="2" xfId="50" applyNumberFormat="1" applyFont="1" applyFill="1" applyBorder="1" applyAlignment="1">
      <alignment horizontal="right" vertical="center"/>
    </xf>
    <xf numFmtId="41" fontId="0" fillId="0" borderId="2" xfId="50" applyNumberFormat="1" applyFont="1" applyBorder="1">
      <alignment vertical="center"/>
    </xf>
    <xf numFmtId="0" fontId="10" fillId="0" borderId="2" xfId="50" applyFont="1" applyFill="1" applyBorder="1" applyAlignment="1">
      <alignment horizontal="left" vertical="center" wrapText="1"/>
    </xf>
    <xf numFmtId="49" fontId="11" fillId="0" borderId="2" xfId="50" applyNumberFormat="1" applyFont="1" applyFill="1" applyBorder="1" applyAlignment="1">
      <alignment horizontal="left" vertical="center" wrapText="1"/>
    </xf>
    <xf numFmtId="0" fontId="11" fillId="0" borderId="2" xfId="50" applyFont="1" applyFill="1" applyBorder="1" applyAlignment="1">
      <alignment horizontal="left" vertical="center" wrapText="1" indent="1"/>
    </xf>
    <xf numFmtId="0" fontId="11" fillId="0" borderId="2" xfId="50" applyFont="1" applyFill="1" applyBorder="1" applyAlignment="1">
      <alignment horizontal="left" vertical="center" wrapText="1"/>
    </xf>
    <xf numFmtId="0" fontId="11" fillId="0" borderId="2" xfId="50" applyFont="1" applyFill="1" applyBorder="1" applyAlignment="1">
      <alignment vertical="center" wrapText="1"/>
    </xf>
    <xf numFmtId="0" fontId="3" fillId="0" borderId="2" xfId="50" applyFont="1" applyFill="1" applyBorder="1" applyAlignment="1">
      <alignment horizontal="center" vertical="center"/>
    </xf>
    <xf numFmtId="0" fontId="12" fillId="0" borderId="0" xfId="51" applyFont="1">
      <alignment vertical="center"/>
    </xf>
    <xf numFmtId="0" fontId="0" fillId="0" borderId="0" xfId="51" applyFont="1">
      <alignment vertical="center"/>
    </xf>
    <xf numFmtId="0" fontId="0" fillId="0" borderId="0" xfId="51">
      <alignment vertical="center"/>
    </xf>
    <xf numFmtId="176" fontId="0" fillId="0" borderId="0" xfId="51" applyNumberFormat="1">
      <alignment vertical="center"/>
    </xf>
    <xf numFmtId="0" fontId="0" fillId="0" borderId="0" xfId="51" applyFont="1" applyFill="1" applyAlignment="1">
      <alignment vertical="center"/>
    </xf>
    <xf numFmtId="0" fontId="13" fillId="0" borderId="0" xfId="51" applyFont="1" applyAlignment="1">
      <alignment horizontal="center" vertical="center" wrapText="1"/>
    </xf>
    <xf numFmtId="0" fontId="14" fillId="0" borderId="0" xfId="51" applyFont="1" applyAlignment="1">
      <alignment horizontal="center" vertical="center"/>
    </xf>
    <xf numFmtId="10" fontId="4" fillId="0" borderId="0" xfId="49" applyNumberFormat="1" applyFont="1" applyFill="1" applyAlignment="1">
      <alignment horizontal="right" vertical="center"/>
    </xf>
    <xf numFmtId="0" fontId="2" fillId="0" borderId="5" xfId="51" applyFont="1" applyFill="1" applyBorder="1" applyAlignment="1">
      <alignment horizontal="center" vertical="center"/>
    </xf>
    <xf numFmtId="176" fontId="3" fillId="0" borderId="5" xfId="51" applyNumberFormat="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left" vertical="center"/>
    </xf>
    <xf numFmtId="176" fontId="3" fillId="0" borderId="2" xfId="53" applyNumberFormat="1" applyFont="1" applyFill="1" applyBorder="1" applyAlignment="1" applyProtection="1">
      <alignment horizontal="right" vertical="center"/>
    </xf>
    <xf numFmtId="49" fontId="10" fillId="0" borderId="2" xfId="51" applyNumberFormat="1" applyFont="1" applyFill="1" applyBorder="1" applyAlignment="1">
      <alignment horizontal="left" vertical="center" wrapText="1"/>
    </xf>
    <xf numFmtId="0" fontId="10" fillId="0" borderId="2" xfId="51" applyFont="1" applyFill="1" applyBorder="1" applyAlignment="1">
      <alignment horizontal="left" vertical="center" wrapText="1"/>
    </xf>
    <xf numFmtId="49" fontId="11" fillId="0" borderId="2" xfId="51" applyNumberFormat="1" applyFont="1" applyFill="1" applyBorder="1" applyAlignment="1">
      <alignment horizontal="left" vertical="center" wrapText="1"/>
    </xf>
    <xf numFmtId="0" fontId="11" fillId="0" borderId="2" xfId="51" applyFont="1" applyFill="1" applyBorder="1" applyAlignment="1">
      <alignment horizontal="left" vertical="center" wrapText="1" indent="1"/>
    </xf>
    <xf numFmtId="176" fontId="15" fillId="0" borderId="2" xfId="51" applyNumberFormat="1" applyFont="1" applyFill="1" applyBorder="1" applyAlignment="1">
      <alignment horizontal="right" vertical="center"/>
    </xf>
    <xf numFmtId="49" fontId="3" fillId="0" borderId="2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 indent="1"/>
    </xf>
    <xf numFmtId="49" fontId="3" fillId="0" borderId="2" xfId="50" applyNumberFormat="1" applyFont="1" applyFill="1" applyBorder="1" applyAlignment="1">
      <alignment horizontal="left" vertical="center" wrapText="1"/>
    </xf>
    <xf numFmtId="0" fontId="3" fillId="0" borderId="2" xfId="50" applyFont="1" applyFill="1" applyBorder="1" applyAlignment="1">
      <alignment horizontal="left" vertical="center" wrapText="1" indent="1"/>
    </xf>
    <xf numFmtId="49" fontId="4" fillId="0" borderId="2" xfId="50" applyNumberFormat="1" applyFont="1" applyFill="1" applyBorder="1" applyAlignment="1">
      <alignment horizontal="left" vertical="center" wrapText="1"/>
    </xf>
    <xf numFmtId="0" fontId="4" fillId="0" borderId="2" xfId="50" applyFont="1" applyFill="1" applyBorder="1" applyAlignment="1">
      <alignment horizontal="left" vertical="center" wrapText="1" indent="1"/>
    </xf>
    <xf numFmtId="176" fontId="12" fillId="0" borderId="0" xfId="51" applyNumberFormat="1" applyFont="1">
      <alignment vertical="center"/>
    </xf>
    <xf numFmtId="49" fontId="4" fillId="0" borderId="2" xfId="51" applyNumberFormat="1" applyFont="1" applyFill="1" applyBorder="1" applyAlignment="1">
      <alignment horizontal="left" vertical="center" wrapText="1"/>
    </xf>
    <xf numFmtId="0" fontId="4" fillId="0" borderId="2" xfId="51" applyFont="1" applyFill="1" applyBorder="1" applyAlignment="1">
      <alignment horizontal="left" vertical="center" wrapText="1" indent="1"/>
    </xf>
    <xf numFmtId="176" fontId="0" fillId="0" borderId="0" xfId="51" applyNumberFormat="1" applyFont="1">
      <alignment vertical="center"/>
    </xf>
    <xf numFmtId="0" fontId="10" fillId="0" borderId="3" xfId="51" applyFont="1" applyFill="1" applyBorder="1" applyAlignment="1">
      <alignment horizontal="left" vertical="center"/>
    </xf>
    <xf numFmtId="0" fontId="10" fillId="0" borderId="4" xfId="51" applyFont="1" applyFill="1" applyBorder="1" applyAlignment="1">
      <alignment horizontal="left" vertical="center"/>
    </xf>
    <xf numFmtId="176" fontId="2" fillId="0" borderId="2" xfId="51" applyNumberFormat="1" applyFont="1" applyFill="1" applyBorder="1" applyAlignment="1">
      <alignment horizontal="right" vertical="center"/>
    </xf>
    <xf numFmtId="0" fontId="10" fillId="0" borderId="2" xfId="51" applyFont="1" applyFill="1" applyBorder="1" applyAlignment="1">
      <alignment horizontal="left" vertical="center" wrapText="1" indent="1"/>
    </xf>
    <xf numFmtId="41" fontId="0" fillId="0" borderId="2" xfId="51" applyNumberFormat="1" applyFont="1" applyBorder="1">
      <alignment vertical="center"/>
    </xf>
    <xf numFmtId="0" fontId="11" fillId="0" borderId="2" xfId="51" applyFont="1" applyFill="1" applyBorder="1" applyAlignment="1">
      <alignment horizontal="left" vertical="center" wrapText="1"/>
    </xf>
    <xf numFmtId="41" fontId="16" fillId="0" borderId="2" xfId="51" applyNumberFormat="1" applyFont="1" applyBorder="1">
      <alignment vertical="center"/>
    </xf>
    <xf numFmtId="0" fontId="3" fillId="0" borderId="2" xfId="51" applyFont="1" applyFill="1" applyBorder="1" applyAlignment="1">
      <alignment horizontal="center" vertical="center"/>
    </xf>
    <xf numFmtId="0" fontId="0" fillId="0" borderId="0" xfId="50" applyFont="1">
      <alignment vertical="center"/>
    </xf>
    <xf numFmtId="0" fontId="0" fillId="0" borderId="0" xfId="50">
      <alignment vertical="center"/>
    </xf>
    <xf numFmtId="10" fontId="6" fillId="0" borderId="0" xfId="50" applyNumberFormat="1" applyFont="1" applyFill="1" applyAlignment="1">
      <alignment vertical="center"/>
    </xf>
    <xf numFmtId="0" fontId="3" fillId="0" borderId="5" xfId="50" applyFont="1" applyFill="1" applyBorder="1" applyAlignment="1">
      <alignment horizontal="center" vertical="center"/>
    </xf>
    <xf numFmtId="176" fontId="3" fillId="0" borderId="5" xfId="50" applyNumberFormat="1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vertical="center"/>
    </xf>
    <xf numFmtId="176" fontId="3" fillId="0" borderId="2" xfId="52" applyNumberFormat="1" applyFont="1" applyFill="1" applyBorder="1" applyAlignment="1">
      <alignment horizontal="right" vertical="center"/>
    </xf>
    <xf numFmtId="0" fontId="3" fillId="0" borderId="2" xfId="50" applyFont="1" applyFill="1" applyBorder="1" applyAlignment="1">
      <alignment horizontal="left" vertical="center"/>
    </xf>
    <xf numFmtId="176" fontId="2" fillId="0" borderId="2" xfId="52" applyNumberFormat="1" applyFont="1" applyFill="1" applyBorder="1" applyAlignment="1">
      <alignment horizontal="right" vertical="center"/>
    </xf>
    <xf numFmtId="176" fontId="0" fillId="0" borderId="0" xfId="50" applyNumberFormat="1">
      <alignment vertical="center"/>
    </xf>
    <xf numFmtId="0" fontId="4" fillId="0" borderId="2" xfId="50" applyFont="1" applyFill="1" applyBorder="1" applyAlignment="1">
      <alignment horizontal="left" vertical="center"/>
    </xf>
    <xf numFmtId="0" fontId="4" fillId="0" borderId="2" xfId="50" applyFont="1" applyFill="1" applyBorder="1" applyAlignment="1">
      <alignment horizontal="left" vertical="center" indent="1"/>
    </xf>
    <xf numFmtId="176" fontId="15" fillId="0" borderId="2" xfId="52" applyNumberFormat="1" applyFont="1" applyFill="1" applyBorder="1" applyAlignment="1">
      <alignment horizontal="right" vertical="center"/>
    </xf>
    <xf numFmtId="0" fontId="4" fillId="0" borderId="2" xfId="50" applyFont="1" applyFill="1" applyBorder="1" applyAlignment="1">
      <alignment vertical="center"/>
    </xf>
    <xf numFmtId="176" fontId="4" fillId="0" borderId="2" xfId="52" applyNumberFormat="1" applyFont="1" applyFill="1" applyBorder="1" applyAlignment="1">
      <alignment horizontal="right" vertical="center"/>
    </xf>
    <xf numFmtId="177" fontId="0" fillId="0" borderId="0" xfId="50" applyNumberFormat="1" applyBorder="1">
      <alignment vertical="center"/>
    </xf>
    <xf numFmtId="1" fontId="4" fillId="0" borderId="2" xfId="50" applyNumberFormat="1" applyFont="1" applyFill="1" applyBorder="1" applyAlignment="1" applyProtection="1">
      <alignment horizontal="left" vertical="center"/>
      <protection locked="0"/>
    </xf>
    <xf numFmtId="0" fontId="4" fillId="0" borderId="2" xfId="50" applyNumberFormat="1" applyFont="1" applyFill="1" applyBorder="1" applyAlignment="1" applyProtection="1">
      <alignment horizontal="left" vertical="center"/>
      <protection locked="0"/>
    </xf>
    <xf numFmtId="0" fontId="4" fillId="0" borderId="2" xfId="50" applyNumberFormat="1" applyFont="1" applyFill="1" applyBorder="1" applyAlignment="1" applyProtection="1">
      <alignment horizontal="left" vertical="center" indent="1"/>
      <protection locked="0"/>
    </xf>
    <xf numFmtId="1" fontId="4" fillId="0" borderId="2" xfId="50" applyNumberFormat="1" applyFont="1" applyFill="1" applyBorder="1" applyAlignment="1" applyProtection="1">
      <alignment horizontal="left" vertical="center" indent="1"/>
      <protection locked="0"/>
    </xf>
    <xf numFmtId="1" fontId="3" fillId="0" borderId="2" xfId="50" applyNumberFormat="1" applyFont="1" applyFill="1" applyBorder="1" applyAlignment="1" applyProtection="1">
      <alignment horizontal="left" vertical="center"/>
      <protection locked="0"/>
    </xf>
    <xf numFmtId="1" fontId="3" fillId="0" borderId="2" xfId="50" applyNumberFormat="1" applyFont="1" applyBorder="1" applyAlignment="1" applyProtection="1">
      <alignment horizontal="left" vertical="center"/>
      <protection locked="0"/>
    </xf>
    <xf numFmtId="1" fontId="4" fillId="0" borderId="2" xfId="50" applyNumberFormat="1" applyFont="1" applyBorder="1" applyAlignment="1" applyProtection="1">
      <alignment horizontal="left" vertical="center"/>
      <protection locked="0"/>
    </xf>
    <xf numFmtId="41" fontId="16" fillId="0" borderId="2" xfId="50" applyNumberFormat="1" applyFont="1" applyBorder="1">
      <alignment vertical="center"/>
    </xf>
    <xf numFmtId="1" fontId="3" fillId="0" borderId="2" xfId="50" applyNumberFormat="1" applyFont="1" applyFill="1" applyBorder="1" applyAlignment="1" applyProtection="1">
      <alignment horizontal="left" vertical="center" indent="1"/>
      <protection locked="0"/>
    </xf>
    <xf numFmtId="1" fontId="4" fillId="0" borderId="2" xfId="50" applyNumberFormat="1" applyFont="1" applyFill="1" applyBorder="1" applyAlignment="1" applyProtection="1">
      <alignment horizontal="left" vertical="center" indent="2"/>
      <protection locked="0"/>
    </xf>
    <xf numFmtId="1" fontId="3" fillId="0" borderId="2" xfId="50" applyNumberFormat="1" applyFont="1" applyFill="1" applyBorder="1" applyAlignment="1" applyProtection="1">
      <alignment horizontal="left" vertical="center" indent="2"/>
      <protection locked="0"/>
    </xf>
    <xf numFmtId="1" fontId="3" fillId="0" borderId="2" xfId="50" applyNumberFormat="1" applyFont="1" applyFill="1" applyBorder="1" applyAlignment="1" applyProtection="1">
      <alignment vertical="center"/>
      <protection locked="0"/>
    </xf>
    <xf numFmtId="0" fontId="5" fillId="0" borderId="0" xfId="50" applyFont="1" applyAlignment="1"/>
    <xf numFmtId="176" fontId="4" fillId="0" borderId="0" xfId="50" applyNumberFormat="1" applyFont="1" applyAlignment="1"/>
    <xf numFmtId="0" fontId="17" fillId="0" borderId="0" xfId="50" applyNumberFormat="1" applyFont="1" applyFill="1" applyAlignment="1">
      <alignment horizontal="center" vertical="center"/>
    </xf>
    <xf numFmtId="0" fontId="6" fillId="0" borderId="3" xfId="50" applyFont="1" applyFill="1" applyBorder="1" applyAlignment="1">
      <alignment horizontal="center" vertical="center"/>
    </xf>
    <xf numFmtId="0" fontId="5" fillId="0" borderId="6" xfId="50" applyFont="1" applyFill="1" applyBorder="1" applyAlignment="1"/>
    <xf numFmtId="0" fontId="6" fillId="0" borderId="6" xfId="50" applyFont="1" applyFill="1" applyBorder="1" applyAlignment="1">
      <alignment horizontal="center" vertical="center"/>
    </xf>
    <xf numFmtId="0" fontId="6" fillId="0" borderId="2" xfId="50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/>
    </xf>
    <xf numFmtId="176" fontId="3" fillId="0" borderId="2" xfId="50" applyNumberFormat="1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vertical="center"/>
    </xf>
    <xf numFmtId="0" fontId="5" fillId="0" borderId="2" xfId="50" applyFont="1" applyFill="1" applyBorder="1" applyAlignment="1">
      <alignment horizontal="left" vertical="center"/>
    </xf>
    <xf numFmtId="176" fontId="3" fillId="0" borderId="2" xfId="50" applyNumberFormat="1" applyFont="1" applyBorder="1" applyAlignment="1">
      <alignment vertical="center"/>
    </xf>
    <xf numFmtId="0" fontId="5" fillId="0" borderId="2" xfId="50" applyFont="1" applyFill="1" applyBorder="1" applyAlignment="1">
      <alignment vertical="center"/>
    </xf>
    <xf numFmtId="0" fontId="5" fillId="0" borderId="2" xfId="50" applyFont="1" applyFill="1" applyBorder="1" applyAlignment="1">
      <alignment horizontal="left" vertical="center" wrapText="1"/>
    </xf>
    <xf numFmtId="41" fontId="5" fillId="0" borderId="2" xfId="50" applyNumberFormat="1" applyFont="1" applyBorder="1" applyAlignment="1">
      <alignment vertical="center"/>
    </xf>
    <xf numFmtId="176" fontId="4" fillId="0" borderId="2" xfId="50" applyNumberFormat="1" applyFont="1" applyBorder="1" applyAlignment="1">
      <alignment vertical="center"/>
    </xf>
    <xf numFmtId="10" fontId="5" fillId="0" borderId="0" xfId="50" applyNumberFormat="1" applyFont="1" applyAlignment="1"/>
    <xf numFmtId="0" fontId="6" fillId="0" borderId="2" xfId="50" applyFont="1" applyFill="1" applyBorder="1" applyAlignment="1">
      <alignment horizontal="left" vertical="center"/>
    </xf>
    <xf numFmtId="176" fontId="18" fillId="0" borderId="2" xfId="50" applyNumberFormat="1" applyFont="1" applyBorder="1" applyAlignment="1">
      <alignment vertical="center"/>
    </xf>
    <xf numFmtId="1" fontId="5" fillId="0" borderId="2" xfId="50" applyNumberFormat="1" applyFont="1" applyFill="1" applyBorder="1" applyAlignment="1" applyProtection="1">
      <alignment horizontal="left" vertical="center"/>
      <protection locked="0"/>
    </xf>
    <xf numFmtId="1" fontId="6" fillId="0" borderId="2" xfId="50" applyNumberFormat="1" applyFont="1" applyFill="1" applyBorder="1" applyAlignment="1" applyProtection="1">
      <alignment horizontal="left" vertical="center"/>
      <protection locked="0"/>
    </xf>
    <xf numFmtId="0" fontId="5" fillId="0" borderId="2" xfId="50" applyFont="1" applyBorder="1" applyAlignment="1">
      <alignment vertical="center"/>
    </xf>
    <xf numFmtId="0" fontId="5" fillId="0" borderId="2" xfId="50" applyFont="1" applyBorder="1" applyAlignment="1"/>
    <xf numFmtId="176" fontId="4" fillId="0" borderId="2" xfId="50" applyNumberFormat="1" applyFont="1" applyBorder="1" applyAlignment="1"/>
    <xf numFmtId="0" fontId="5" fillId="0" borderId="4" xfId="50" applyFont="1" applyFill="1" applyBorder="1" applyAlignment="1"/>
    <xf numFmtId="176" fontId="3" fillId="0" borderId="2" xfId="50" applyNumberFormat="1" applyFont="1" applyFill="1" applyBorder="1" applyAlignment="1">
      <alignment vertical="center"/>
    </xf>
    <xf numFmtId="176" fontId="5" fillId="0" borderId="0" xfId="50" applyNumberFormat="1" applyFont="1" applyAlignment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2" xfId="50"/>
    <cellStyle name="常规 2 2" xfId="51"/>
    <cellStyle name="千位分隔 2" xfId="52"/>
    <cellStyle name="千位分隔 2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zoomScale="85" zoomScaleNormal="85" workbookViewId="0">
      <selection activeCell="F34" sqref="F34"/>
    </sheetView>
  </sheetViews>
  <sheetFormatPr defaultColWidth="9" defaultRowHeight="14.25" outlineLevelCol="7"/>
  <cols>
    <col min="1" max="1" width="9.25" style="104" customWidth="1"/>
    <col min="2" max="2" width="21.25" style="104" customWidth="1"/>
    <col min="3" max="3" width="14.5" style="105" customWidth="1"/>
    <col min="4" max="4" width="10.25" style="104" customWidth="1"/>
    <col min="5" max="5" width="27.375" style="104" customWidth="1"/>
    <col min="6" max="6" width="15.625" style="105" customWidth="1"/>
    <col min="7" max="7" width="13.25" style="104" customWidth="1"/>
    <col min="8" max="8" width="10.5" style="104" customWidth="1"/>
    <col min="9" max="16384" width="9" style="104"/>
  </cols>
  <sheetData>
    <row r="1" ht="27.75" customHeight="1"/>
    <row r="2" ht="22.9" customHeight="1" spans="1:8">
      <c r="A2" s="106" t="s">
        <v>0</v>
      </c>
      <c r="B2" s="106"/>
      <c r="C2" s="106"/>
      <c r="D2" s="106"/>
      <c r="E2" s="106"/>
      <c r="F2" s="106"/>
    </row>
    <row r="3" ht="23.25" customHeight="1" spans="1:8">
      <c r="F3" s="17" t="s">
        <v>1</v>
      </c>
    </row>
    <row r="4" ht="17.65" customHeight="1" spans="1:8">
      <c r="A4" s="107" t="s">
        <v>2</v>
      </c>
      <c r="B4" s="108"/>
      <c r="C4" s="108"/>
      <c r="D4" s="107" t="s">
        <v>3</v>
      </c>
      <c r="E4" s="109"/>
      <c r="F4" s="109"/>
    </row>
    <row r="5" ht="31.9" customHeight="1" spans="1:8">
      <c r="A5" s="110" t="s">
        <v>4</v>
      </c>
      <c r="B5" s="111" t="s">
        <v>5</v>
      </c>
      <c r="C5" s="112" t="s">
        <v>6</v>
      </c>
      <c r="D5" s="110" t="s">
        <v>4</v>
      </c>
      <c r="E5" s="111" t="s">
        <v>5</v>
      </c>
      <c r="F5" s="112" t="s">
        <v>6</v>
      </c>
    </row>
    <row r="6" ht="19.5" customHeight="1" spans="1:8">
      <c r="A6" s="113" t="s">
        <v>7</v>
      </c>
      <c r="B6" s="113"/>
      <c r="C6" s="22">
        <f>C7+C8</f>
        <v>19266</v>
      </c>
      <c r="D6" s="113" t="s">
        <v>8</v>
      </c>
      <c r="E6" s="114"/>
      <c r="F6" s="115">
        <f>SUM(F7:F29)</f>
        <v>15204</v>
      </c>
    </row>
    <row r="7" ht="19.5" customHeight="1" spans="1:8">
      <c r="A7" s="114">
        <v>101</v>
      </c>
      <c r="B7" s="116" t="s">
        <v>9</v>
      </c>
      <c r="C7" s="26">
        <f>镇一般预算收入!C6</f>
        <v>16809</v>
      </c>
      <c r="D7" s="117">
        <v>201</v>
      </c>
      <c r="E7" s="118" t="s">
        <v>10</v>
      </c>
      <c r="F7" s="119">
        <f>'镇一般预算支出-功能'!C7</f>
        <v>1800</v>
      </c>
      <c r="G7" s="120"/>
      <c r="H7" s="120"/>
    </row>
    <row r="8" ht="19.5" customHeight="1" spans="1:8">
      <c r="A8" s="114">
        <v>103</v>
      </c>
      <c r="B8" s="116" t="s">
        <v>11</v>
      </c>
      <c r="C8" s="119">
        <f>镇一般预算收入!C21</f>
        <v>2457</v>
      </c>
      <c r="D8" s="117">
        <v>203</v>
      </c>
      <c r="E8" s="118" t="s">
        <v>12</v>
      </c>
      <c r="F8" s="119">
        <f>'镇一般预算支出-功能'!C295</f>
        <v>17</v>
      </c>
      <c r="G8" s="120"/>
      <c r="H8" s="120"/>
    </row>
    <row r="9" ht="19.5" customHeight="1" spans="1:8">
      <c r="A9" s="121" t="s">
        <v>13</v>
      </c>
      <c r="B9" s="113"/>
      <c r="C9" s="115">
        <f>C10+C11+C12+C13</f>
        <v>5636</v>
      </c>
      <c r="D9" s="117">
        <v>204</v>
      </c>
      <c r="E9" s="118" t="s">
        <v>14</v>
      </c>
      <c r="F9" s="119">
        <f>'镇一般预算支出-功能'!C314</f>
        <v>534</v>
      </c>
      <c r="G9" s="120"/>
      <c r="H9" s="120"/>
    </row>
    <row r="10" ht="19.5" customHeight="1" spans="1:8">
      <c r="A10" s="114">
        <v>11001</v>
      </c>
      <c r="B10" s="116" t="s">
        <v>15</v>
      </c>
      <c r="C10" s="122">
        <f>镇一般预算收入!C33</f>
        <v>275</v>
      </c>
      <c r="D10" s="117">
        <v>205</v>
      </c>
      <c r="E10" s="118" t="s">
        <v>16</v>
      </c>
      <c r="F10" s="119">
        <f>'镇一般预算支出-功能'!C404</f>
        <v>5268</v>
      </c>
      <c r="G10" s="120"/>
      <c r="H10" s="120"/>
    </row>
    <row r="11" ht="19.5" customHeight="1" spans="1:8">
      <c r="A11" s="114">
        <v>11002</v>
      </c>
      <c r="B11" s="116" t="s">
        <v>17</v>
      </c>
      <c r="C11" s="122">
        <f>镇一般预算收入!C39</f>
        <v>121</v>
      </c>
      <c r="D11" s="117">
        <v>206</v>
      </c>
      <c r="E11" s="118" t="s">
        <v>18</v>
      </c>
      <c r="F11" s="32">
        <f>'镇一般预算支出-功能'!C456</f>
        <v>0</v>
      </c>
      <c r="G11" s="120"/>
      <c r="H11" s="120"/>
    </row>
    <row r="12" ht="19.5" customHeight="1" spans="1:8">
      <c r="A12" s="123">
        <v>11003</v>
      </c>
      <c r="B12" s="123" t="s">
        <v>19</v>
      </c>
      <c r="C12" s="32">
        <f>镇一般预算收入!C60</f>
        <v>0</v>
      </c>
      <c r="D12" s="117">
        <v>207</v>
      </c>
      <c r="E12" s="118" t="s">
        <v>20</v>
      </c>
      <c r="F12" s="119">
        <f>'镇一般预算支出-功能'!C512</f>
        <v>5</v>
      </c>
      <c r="G12" s="120"/>
      <c r="H12" s="120"/>
    </row>
    <row r="13" ht="19.5" customHeight="1" spans="1:8">
      <c r="A13" s="123">
        <v>11004</v>
      </c>
      <c r="B13" s="123" t="s">
        <v>21</v>
      </c>
      <c r="C13" s="122">
        <f>镇一般预算收入!C61</f>
        <v>5240</v>
      </c>
      <c r="D13" s="117">
        <v>208</v>
      </c>
      <c r="E13" s="118" t="s">
        <v>22</v>
      </c>
      <c r="F13" s="119">
        <f>'镇一般预算支出-功能'!C568</f>
        <v>2586</v>
      </c>
      <c r="G13" s="120"/>
      <c r="H13" s="120"/>
    </row>
    <row r="14" ht="19.5" customHeight="1" spans="1:8">
      <c r="A14" s="124" t="s">
        <v>23</v>
      </c>
      <c r="B14" s="124"/>
      <c r="C14" s="32">
        <f>镇一般预算收入!C66</f>
        <v>0</v>
      </c>
      <c r="D14" s="117">
        <v>210</v>
      </c>
      <c r="E14" s="118" t="s">
        <v>24</v>
      </c>
      <c r="F14" s="119">
        <f>'镇一般预算支出-功能'!C697</f>
        <v>2025</v>
      </c>
      <c r="G14" s="120"/>
      <c r="H14" s="120"/>
    </row>
    <row r="15" ht="19.5" customHeight="1" spans="1:8">
      <c r="A15" s="121" t="s">
        <v>25</v>
      </c>
      <c r="B15" s="113"/>
      <c r="C15" s="32">
        <f>镇一般预算收入!C69</f>
        <v>0</v>
      </c>
      <c r="D15" s="117">
        <v>211</v>
      </c>
      <c r="E15" s="118" t="s">
        <v>26</v>
      </c>
      <c r="F15" s="32">
        <f>'镇一般预算支出-功能'!C781</f>
        <v>16</v>
      </c>
      <c r="G15" s="120"/>
      <c r="H15" s="120"/>
    </row>
    <row r="16" ht="19.5" customHeight="1" spans="1:8">
      <c r="A16" s="121" t="s">
        <v>27</v>
      </c>
      <c r="B16" s="113"/>
      <c r="C16" s="32">
        <f>镇一般预算收入!C71</f>
        <v>0</v>
      </c>
      <c r="D16" s="117">
        <v>212</v>
      </c>
      <c r="E16" s="118" t="s">
        <v>28</v>
      </c>
      <c r="F16" s="119">
        <f>'镇一般预算支出-功能'!C853</f>
        <v>775</v>
      </c>
      <c r="G16" s="120"/>
      <c r="H16" s="120"/>
    </row>
    <row r="17" ht="19.5" customHeight="1" spans="1:8">
      <c r="A17" s="121" t="s">
        <v>29</v>
      </c>
      <c r="B17" s="125"/>
      <c r="C17" s="32">
        <f>镇一般预算收入!C75</f>
        <v>0</v>
      </c>
      <c r="D17" s="117">
        <v>213</v>
      </c>
      <c r="E17" s="118" t="s">
        <v>30</v>
      </c>
      <c r="F17" s="119">
        <f>'镇一般预算支出-功能'!C876</f>
        <v>950</v>
      </c>
      <c r="G17" s="120"/>
      <c r="H17" s="120"/>
    </row>
    <row r="18" ht="19.5" customHeight="1" spans="1:8">
      <c r="A18" s="125"/>
      <c r="B18" s="125"/>
      <c r="C18" s="122"/>
      <c r="D18" s="117">
        <v>214</v>
      </c>
      <c r="E18" s="118" t="s">
        <v>31</v>
      </c>
      <c r="F18" s="119">
        <f>'镇一般预算支出-功能'!C979</f>
        <v>10</v>
      </c>
      <c r="G18" s="120"/>
      <c r="H18" s="120"/>
    </row>
    <row r="19" ht="19.5" customHeight="1" spans="1:8">
      <c r="A19" s="125"/>
      <c r="B19" s="125"/>
      <c r="C19" s="122"/>
      <c r="D19" s="117">
        <v>215</v>
      </c>
      <c r="E19" s="118" t="s">
        <v>32</v>
      </c>
      <c r="F19" s="32">
        <f>'镇一般预算支出-功能'!C1031</f>
        <v>0</v>
      </c>
      <c r="G19" s="120"/>
      <c r="H19" s="120"/>
    </row>
    <row r="20" ht="19.5" customHeight="1" spans="1:8">
      <c r="A20" s="125"/>
      <c r="B20" s="125"/>
      <c r="C20" s="119"/>
      <c r="D20" s="117">
        <v>216</v>
      </c>
      <c r="E20" s="118" t="s">
        <v>33</v>
      </c>
      <c r="F20" s="32">
        <f>'镇一般预算支出-功能'!C1094</f>
        <v>0</v>
      </c>
      <c r="G20" s="120"/>
      <c r="H20" s="120"/>
    </row>
    <row r="21" ht="19.5" customHeight="1" spans="1:8">
      <c r="A21" s="125"/>
      <c r="B21" s="125"/>
      <c r="C21" s="119"/>
      <c r="D21" s="117">
        <v>217</v>
      </c>
      <c r="E21" s="118" t="s">
        <v>34</v>
      </c>
      <c r="F21" s="32">
        <f>'镇一般预算支出-功能'!C1114</f>
        <v>0</v>
      </c>
      <c r="G21" s="120"/>
      <c r="H21" s="120"/>
    </row>
    <row r="22" ht="19.5" customHeight="1" spans="1:8">
      <c r="A22" s="125"/>
      <c r="B22" s="125"/>
      <c r="C22" s="119"/>
      <c r="D22" s="117">
        <v>220</v>
      </c>
      <c r="E22" s="118" t="s">
        <v>35</v>
      </c>
      <c r="F22" s="32">
        <f>'镇一般预算支出-功能'!C1153</f>
        <v>0</v>
      </c>
      <c r="G22" s="120"/>
      <c r="H22" s="120"/>
    </row>
    <row r="23" ht="19.5" customHeight="1" spans="1:8">
      <c r="A23" s="125"/>
      <c r="B23" s="125"/>
      <c r="C23" s="119"/>
      <c r="D23" s="117">
        <v>221</v>
      </c>
      <c r="E23" s="118" t="s">
        <v>36</v>
      </c>
      <c r="F23" s="119">
        <f>'镇一般预算支出-功能'!C1198</f>
        <v>1198</v>
      </c>
      <c r="G23" s="120"/>
      <c r="H23" s="120"/>
    </row>
    <row r="24" ht="19.5" customHeight="1" spans="1:8">
      <c r="A24" s="125"/>
      <c r="B24" s="125"/>
      <c r="C24" s="119"/>
      <c r="D24" s="117">
        <v>222</v>
      </c>
      <c r="E24" s="118" t="s">
        <v>37</v>
      </c>
      <c r="F24" s="32">
        <f>'镇一般预算支出-功能'!C1217</f>
        <v>0</v>
      </c>
      <c r="G24" s="120"/>
      <c r="H24" s="120"/>
    </row>
    <row r="25" ht="19.5" customHeight="1" spans="1:8">
      <c r="A25" s="125"/>
      <c r="B25" s="125"/>
      <c r="C25" s="119"/>
      <c r="D25" s="117">
        <v>224</v>
      </c>
      <c r="E25" s="118" t="s">
        <v>38</v>
      </c>
      <c r="F25" s="32">
        <f>'镇一般预算支出-功能'!C1262</f>
        <v>20</v>
      </c>
      <c r="G25" s="120"/>
      <c r="H25" s="120"/>
    </row>
    <row r="26" ht="19.5" customHeight="1" spans="1:8">
      <c r="A26" s="125"/>
      <c r="B26" s="125"/>
      <c r="C26" s="119"/>
      <c r="D26" s="117">
        <v>227</v>
      </c>
      <c r="E26" s="118" t="s">
        <v>39</v>
      </c>
      <c r="F26" s="32">
        <f>'镇一般预算支出-功能'!C1312</f>
        <v>0</v>
      </c>
      <c r="G26" s="120"/>
    </row>
    <row r="27" ht="19.5" customHeight="1" spans="1:8">
      <c r="A27" s="125"/>
      <c r="B27" s="125"/>
      <c r="C27" s="119"/>
      <c r="D27" s="117">
        <v>229</v>
      </c>
      <c r="E27" s="118" t="s">
        <v>40</v>
      </c>
      <c r="F27" s="32">
        <f>'镇一般预算支出-功能'!C1313</f>
        <v>0</v>
      </c>
      <c r="G27" s="120"/>
    </row>
    <row r="28" ht="19.5" customHeight="1" spans="1:8">
      <c r="A28" s="125"/>
      <c r="B28" s="125"/>
      <c r="C28" s="119"/>
      <c r="D28" s="117">
        <v>232</v>
      </c>
      <c r="E28" s="118" t="s">
        <v>41</v>
      </c>
      <c r="F28" s="32">
        <f>'镇一般预算支出-功能'!C1318</f>
        <v>0</v>
      </c>
      <c r="G28" s="120"/>
    </row>
    <row r="29" ht="19.5" customHeight="1" spans="1:8">
      <c r="A29" s="125"/>
      <c r="B29" s="125"/>
      <c r="C29" s="119"/>
      <c r="D29" s="117">
        <v>233</v>
      </c>
      <c r="E29" s="118" t="s">
        <v>42</v>
      </c>
      <c r="F29" s="32">
        <f>'镇一般预算支出-功能'!C1326</f>
        <v>0</v>
      </c>
      <c r="G29" s="120"/>
    </row>
    <row r="30" ht="19.5" customHeight="1" spans="1:8">
      <c r="A30" s="125"/>
      <c r="B30" s="125"/>
      <c r="C30" s="119"/>
      <c r="D30" s="121" t="s">
        <v>43</v>
      </c>
      <c r="E30" s="125"/>
      <c r="F30" s="115">
        <f>'镇一般预算支出-功能'!C1330</f>
        <v>9698</v>
      </c>
    </row>
    <row r="31" ht="19.5" customHeight="1" spans="1:8">
      <c r="A31" s="126"/>
      <c r="B31" s="126"/>
      <c r="C31" s="127"/>
      <c r="D31" s="121" t="s">
        <v>44</v>
      </c>
      <c r="E31" s="125"/>
      <c r="F31" s="32">
        <f>'镇一般预算支出-功能'!C1337</f>
        <v>0</v>
      </c>
    </row>
    <row r="32" ht="19.5" customHeight="1" spans="1:8">
      <c r="A32" s="126"/>
      <c r="B32" s="126"/>
      <c r="C32" s="127"/>
      <c r="D32" s="121" t="s">
        <v>45</v>
      </c>
      <c r="E32" s="125"/>
      <c r="F32" s="32">
        <f>'镇一般预算支出-功能'!C1340</f>
        <v>0</v>
      </c>
    </row>
    <row r="33" ht="19.5" customHeight="1" spans="1:6">
      <c r="A33" s="126"/>
      <c r="B33" s="126"/>
      <c r="C33" s="127"/>
      <c r="D33" s="121" t="s">
        <v>46</v>
      </c>
      <c r="E33" s="125"/>
      <c r="F33" s="32">
        <f>'镇一般预算支出-功能'!C1342</f>
        <v>0</v>
      </c>
    </row>
    <row r="34" ht="19.5" customHeight="1" spans="1:6">
      <c r="A34" s="107" t="s">
        <v>47</v>
      </c>
      <c r="B34" s="128"/>
      <c r="C34" s="129">
        <f>C6+C9+C14+C15+C16+C17</f>
        <v>24902</v>
      </c>
      <c r="D34" s="107" t="s">
        <v>48</v>
      </c>
      <c r="E34" s="128"/>
      <c r="F34" s="129">
        <f>F6+F30+F31+F32+F33</f>
        <v>24902</v>
      </c>
    </row>
    <row r="37" hidden="1" spans="1:6">
      <c r="E37" s="130">
        <f>F34-C34</f>
        <v>0</v>
      </c>
    </row>
  </sheetData>
  <mergeCells count="5">
    <mergeCell ref="A2:F2"/>
    <mergeCell ref="A4:C4"/>
    <mergeCell ref="D4:F4"/>
    <mergeCell ref="A34:B34"/>
    <mergeCell ref="D34:E3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7"/>
  <sheetViews>
    <sheetView workbookViewId="0">
      <pane ySplit="4" topLeftCell="A57" activePane="bottomLeft" state="frozen"/>
      <selection/>
      <selection pane="bottomLeft" activeCell="C5" sqref="C5:C76"/>
    </sheetView>
  </sheetViews>
  <sheetFormatPr defaultColWidth="9" defaultRowHeight="13.5" outlineLevelCol="4"/>
  <cols>
    <col min="1" max="1" width="11.125" style="77" customWidth="1"/>
    <col min="2" max="2" width="44.875" style="77" customWidth="1"/>
    <col min="3" max="3" width="22.875" style="77" customWidth="1"/>
    <col min="4" max="4" width="14" style="77" hidden="1" customWidth="1"/>
    <col min="5" max="16384" width="9" style="77"/>
  </cols>
  <sheetData>
    <row r="1" ht="15.75" customHeight="1" spans="1:4">
      <c r="A1" s="10"/>
      <c r="B1" s="11"/>
      <c r="C1" s="78"/>
    </row>
    <row r="2" ht="56.25" customHeight="1" spans="1:4">
      <c r="A2" s="13" t="s">
        <v>49</v>
      </c>
      <c r="B2" s="13"/>
      <c r="C2" s="13"/>
    </row>
    <row r="3" ht="24.75" customHeight="1" spans="1:4">
      <c r="A3" s="11"/>
      <c r="B3" s="11"/>
      <c r="C3" s="17" t="s">
        <v>1</v>
      </c>
    </row>
    <row r="4" ht="28.5" customHeight="1" spans="1:4">
      <c r="A4" s="79" t="s">
        <v>4</v>
      </c>
      <c r="B4" s="79" t="s">
        <v>5</v>
      </c>
      <c r="C4" s="80" t="s">
        <v>6</v>
      </c>
    </row>
    <row r="5" ht="18.75" customHeight="1" spans="1:4">
      <c r="A5" s="81" t="s">
        <v>7</v>
      </c>
      <c r="B5" s="81"/>
      <c r="C5" s="82">
        <f>C6+C21</f>
        <v>19266</v>
      </c>
    </row>
    <row r="6" ht="18.75" customHeight="1" spans="1:4">
      <c r="A6" s="83">
        <v>101</v>
      </c>
      <c r="B6" s="81" t="s">
        <v>9</v>
      </c>
      <c r="C6" s="84">
        <f>SUM(C7:C20)</f>
        <v>16809</v>
      </c>
      <c r="D6" s="85"/>
    </row>
    <row r="7" ht="18.75" customHeight="1" spans="1:4">
      <c r="A7" s="86">
        <v>10101</v>
      </c>
      <c r="B7" s="87" t="s">
        <v>50</v>
      </c>
      <c r="C7" s="88">
        <v>10220</v>
      </c>
    </row>
    <row r="8" ht="18.75" customHeight="1" spans="1:4">
      <c r="A8" s="86">
        <v>10104</v>
      </c>
      <c r="B8" s="87" t="s">
        <v>51</v>
      </c>
      <c r="C8" s="88">
        <v>2700</v>
      </c>
    </row>
    <row r="9" ht="18.75" customHeight="1" spans="1:4">
      <c r="A9" s="86">
        <v>10106</v>
      </c>
      <c r="B9" s="87" t="s">
        <v>52</v>
      </c>
      <c r="C9" s="88">
        <v>554</v>
      </c>
    </row>
    <row r="10" ht="18.75" customHeight="1" spans="1:4">
      <c r="A10" s="86">
        <v>10107</v>
      </c>
      <c r="B10" s="87" t="s">
        <v>53</v>
      </c>
      <c r="C10" s="88"/>
    </row>
    <row r="11" ht="18.75" customHeight="1" spans="1:4">
      <c r="A11" s="86">
        <v>10109</v>
      </c>
      <c r="B11" s="87" t="s">
        <v>54</v>
      </c>
      <c r="C11" s="88">
        <v>990</v>
      </c>
    </row>
    <row r="12" ht="18.75" customHeight="1" spans="1:4">
      <c r="A12" s="86">
        <v>10110</v>
      </c>
      <c r="B12" s="87" t="s">
        <v>55</v>
      </c>
      <c r="C12" s="88">
        <v>1600</v>
      </c>
    </row>
    <row r="13" ht="18.75" customHeight="1" spans="1:4">
      <c r="A13" s="86">
        <v>10111</v>
      </c>
      <c r="B13" s="87" t="s">
        <v>56</v>
      </c>
      <c r="C13" s="88">
        <v>350</v>
      </c>
    </row>
    <row r="14" ht="18.75" customHeight="1" spans="1:4">
      <c r="A14" s="86">
        <v>10112</v>
      </c>
      <c r="B14" s="87" t="s">
        <v>57</v>
      </c>
      <c r="C14" s="88">
        <v>250</v>
      </c>
    </row>
    <row r="15" ht="18.75" customHeight="1" spans="1:4">
      <c r="A15" s="86">
        <v>10113</v>
      </c>
      <c r="B15" s="87" t="s">
        <v>58</v>
      </c>
      <c r="C15" s="88">
        <v>100</v>
      </c>
    </row>
    <row r="16" ht="18.75" customHeight="1" spans="1:4">
      <c r="A16" s="86">
        <v>10114</v>
      </c>
      <c r="B16" s="87" t="s">
        <v>59</v>
      </c>
      <c r="C16" s="88">
        <v>0.4</v>
      </c>
    </row>
    <row r="17" ht="18.75" customHeight="1" spans="1:5">
      <c r="A17" s="86">
        <v>10118</v>
      </c>
      <c r="B17" s="87" t="s">
        <v>60</v>
      </c>
      <c r="C17" s="88">
        <v>30</v>
      </c>
    </row>
    <row r="18" ht="18.75" customHeight="1" spans="1:5">
      <c r="A18" s="86">
        <v>10119</v>
      </c>
      <c r="B18" s="87" t="s">
        <v>61</v>
      </c>
      <c r="C18" s="88"/>
    </row>
    <row r="19" ht="18.75" customHeight="1" spans="1:5">
      <c r="A19" s="86">
        <v>10121</v>
      </c>
      <c r="B19" s="87" t="s">
        <v>62</v>
      </c>
      <c r="C19" s="88">
        <v>14.6</v>
      </c>
    </row>
    <row r="20" ht="18.75" customHeight="1" spans="1:5">
      <c r="A20" s="86">
        <v>10199</v>
      </c>
      <c r="B20" s="87" t="s">
        <v>63</v>
      </c>
      <c r="C20" s="88">
        <v>0</v>
      </c>
    </row>
    <row r="21" ht="18.75" customHeight="1" spans="1:5">
      <c r="A21" s="83">
        <v>103</v>
      </c>
      <c r="B21" s="81" t="s">
        <v>11</v>
      </c>
      <c r="C21" s="84">
        <f>SUM(C22:C30)-C23</f>
        <v>2457</v>
      </c>
    </row>
    <row r="22" ht="18.75" customHeight="1" spans="1:5">
      <c r="A22" s="86">
        <v>10302</v>
      </c>
      <c r="B22" s="87" t="s">
        <v>64</v>
      </c>
      <c r="C22" s="88">
        <f>C23</f>
        <v>457</v>
      </c>
    </row>
    <row r="23" s="76" customFormat="1" ht="18.75" customHeight="1" spans="1:5">
      <c r="A23" s="86">
        <v>1030203</v>
      </c>
      <c r="B23" s="89" t="s">
        <v>65</v>
      </c>
      <c r="C23" s="88">
        <v>457</v>
      </c>
    </row>
    <row r="24" ht="18.75" customHeight="1" spans="1:5">
      <c r="A24" s="86">
        <v>10304</v>
      </c>
      <c r="B24" s="87" t="s">
        <v>66</v>
      </c>
      <c r="C24" s="90">
        <v>250</v>
      </c>
    </row>
    <row r="25" ht="18.75" customHeight="1" spans="1:5">
      <c r="A25" s="86">
        <v>10305</v>
      </c>
      <c r="B25" s="87" t="s">
        <v>67</v>
      </c>
      <c r="C25" s="90"/>
    </row>
    <row r="26" ht="18.75" customHeight="1" spans="1:5">
      <c r="A26" s="86">
        <v>10306</v>
      </c>
      <c r="B26" s="87" t="s">
        <v>68</v>
      </c>
      <c r="C26" s="88"/>
    </row>
    <row r="27" ht="18.75" customHeight="1" spans="1:5">
      <c r="A27" s="86">
        <v>10307</v>
      </c>
      <c r="B27" s="87" t="s">
        <v>69</v>
      </c>
      <c r="C27" s="90">
        <v>1750</v>
      </c>
    </row>
    <row r="28" ht="18.75" customHeight="1" spans="1:5">
      <c r="A28" s="86">
        <v>10308</v>
      </c>
      <c r="B28" s="87" t="s">
        <v>70</v>
      </c>
      <c r="C28" s="90"/>
    </row>
    <row r="29" ht="18.75" customHeight="1" spans="1:5">
      <c r="A29" s="86">
        <v>10309</v>
      </c>
      <c r="B29" s="87" t="s">
        <v>71</v>
      </c>
      <c r="C29" s="90"/>
    </row>
    <row r="30" ht="18.75" customHeight="1" spans="1:5">
      <c r="A30" s="86">
        <v>10399</v>
      </c>
      <c r="B30" s="87" t="s">
        <v>72</v>
      </c>
      <c r="C30" s="90"/>
    </row>
    <row r="31" ht="18.75" customHeight="1" spans="1:5">
      <c r="A31" s="86"/>
      <c r="B31" s="87"/>
      <c r="C31" s="90"/>
    </row>
    <row r="32" ht="18.75" customHeight="1" spans="1:5">
      <c r="A32" s="83" t="s">
        <v>13</v>
      </c>
      <c r="B32" s="81"/>
      <c r="C32" s="82">
        <f>C33+C39+C60+C61</f>
        <v>5636</v>
      </c>
      <c r="E32" s="91"/>
    </row>
    <row r="33" ht="18.75" customHeight="1" spans="1:4">
      <c r="A33" s="83">
        <v>11001</v>
      </c>
      <c r="B33" s="81" t="s">
        <v>15</v>
      </c>
      <c r="C33" s="82">
        <f>SUM(C34:C38)</f>
        <v>275</v>
      </c>
    </row>
    <row r="34" ht="18.75" customHeight="1" spans="1:4">
      <c r="A34" s="86">
        <v>1100102</v>
      </c>
      <c r="B34" s="89" t="s">
        <v>73</v>
      </c>
      <c r="C34" s="90"/>
    </row>
    <row r="35" ht="18.75" customHeight="1" spans="1:4">
      <c r="A35" s="86">
        <v>1100103</v>
      </c>
      <c r="B35" s="89" t="s">
        <v>74</v>
      </c>
      <c r="C35" s="90"/>
    </row>
    <row r="36" ht="18.75" customHeight="1" spans="1:4">
      <c r="A36" s="86">
        <v>1100104</v>
      </c>
      <c r="B36" s="89" t="s">
        <v>75</v>
      </c>
      <c r="C36" s="90"/>
    </row>
    <row r="37" ht="18.75" customHeight="1" spans="1:4">
      <c r="A37" s="86">
        <v>1100106</v>
      </c>
      <c r="B37" s="89" t="s">
        <v>76</v>
      </c>
      <c r="C37" s="90"/>
    </row>
    <row r="38" ht="18.75" customHeight="1" spans="1:4">
      <c r="A38" s="92">
        <v>1100199</v>
      </c>
      <c r="B38" s="92" t="s">
        <v>77</v>
      </c>
      <c r="C38" s="88">
        <v>275</v>
      </c>
      <c r="D38" s="77" t="s">
        <v>78</v>
      </c>
    </row>
    <row r="39" ht="18.75" customHeight="1" spans="1:4">
      <c r="A39" s="83">
        <v>11002</v>
      </c>
      <c r="B39" s="81" t="s">
        <v>17</v>
      </c>
      <c r="C39" s="82">
        <f>SUM(C40:C59)</f>
        <v>121</v>
      </c>
      <c r="D39" s="77" t="s">
        <v>79</v>
      </c>
    </row>
    <row r="40" ht="18.75" customHeight="1" spans="1:4">
      <c r="A40" s="86">
        <v>1100202</v>
      </c>
      <c r="B40" s="89" t="s">
        <v>80</v>
      </c>
      <c r="C40" s="90"/>
    </row>
    <row r="41" ht="18.75" customHeight="1" spans="1:4">
      <c r="A41" s="86">
        <v>1100207</v>
      </c>
      <c r="B41" s="89" t="s">
        <v>81</v>
      </c>
      <c r="C41" s="90"/>
    </row>
    <row r="42" ht="18.75" customHeight="1" spans="1:4">
      <c r="A42" s="93">
        <v>1100208</v>
      </c>
      <c r="B42" s="94" t="s">
        <v>82</v>
      </c>
      <c r="C42" s="90"/>
    </row>
    <row r="43" ht="18.75" customHeight="1" spans="1:4">
      <c r="A43" s="92">
        <v>1100214</v>
      </c>
      <c r="B43" s="95" t="s">
        <v>83</v>
      </c>
      <c r="C43" s="90"/>
    </row>
    <row r="44" ht="18.75" customHeight="1" spans="1:4">
      <c r="A44" s="92">
        <v>1100221</v>
      </c>
      <c r="B44" s="95" t="s">
        <v>84</v>
      </c>
      <c r="C44" s="90"/>
    </row>
    <row r="45" ht="18.75" customHeight="1" spans="1:4">
      <c r="A45" s="92">
        <v>1100222</v>
      </c>
      <c r="B45" s="95" t="s">
        <v>85</v>
      </c>
      <c r="C45" s="90"/>
    </row>
    <row r="46" ht="18.75" customHeight="1" spans="1:4">
      <c r="A46" s="92">
        <v>1100223</v>
      </c>
      <c r="B46" s="95" t="s">
        <v>86</v>
      </c>
      <c r="C46" s="90"/>
    </row>
    <row r="47" ht="18.75" customHeight="1" spans="1:4">
      <c r="A47" s="92">
        <v>1100224</v>
      </c>
      <c r="B47" s="95" t="s">
        <v>87</v>
      </c>
      <c r="C47" s="90"/>
    </row>
    <row r="48" ht="18.75" customHeight="1" spans="1:4">
      <c r="A48" s="92">
        <v>1100227</v>
      </c>
      <c r="B48" s="95" t="s">
        <v>88</v>
      </c>
      <c r="C48" s="88">
        <v>121</v>
      </c>
      <c r="D48" s="76" t="s">
        <v>89</v>
      </c>
    </row>
    <row r="49" ht="18.75" customHeight="1" spans="1:4">
      <c r="A49" s="92">
        <v>1100231</v>
      </c>
      <c r="B49" s="95" t="s">
        <v>90</v>
      </c>
      <c r="C49" s="90"/>
    </row>
    <row r="50" ht="18.75" customHeight="1" spans="1:4">
      <c r="A50" s="92">
        <v>1100244</v>
      </c>
      <c r="B50" s="95" t="s">
        <v>91</v>
      </c>
      <c r="C50" s="90"/>
    </row>
    <row r="51" ht="18.75" customHeight="1" spans="1:4">
      <c r="A51" s="92">
        <v>1100245</v>
      </c>
      <c r="B51" s="95" t="s">
        <v>92</v>
      </c>
      <c r="C51" s="90"/>
    </row>
    <row r="52" ht="18.75" customHeight="1" spans="1:4">
      <c r="A52" s="92">
        <v>1100247</v>
      </c>
      <c r="B52" s="95" t="s">
        <v>93</v>
      </c>
      <c r="C52" s="90"/>
    </row>
    <row r="53" ht="18.75" customHeight="1" spans="1:4">
      <c r="A53" s="92">
        <v>1100248</v>
      </c>
      <c r="B53" s="95" t="s">
        <v>94</v>
      </c>
      <c r="C53" s="90"/>
    </row>
    <row r="54" ht="18.75" customHeight="1" spans="1:4">
      <c r="A54" s="92">
        <v>1100249</v>
      </c>
      <c r="B54" s="95" t="s">
        <v>95</v>
      </c>
      <c r="C54" s="90"/>
    </row>
    <row r="55" ht="18.75" customHeight="1" spans="1:4">
      <c r="A55" s="92">
        <v>1100250</v>
      </c>
      <c r="B55" s="95" t="s">
        <v>96</v>
      </c>
      <c r="C55" s="90"/>
    </row>
    <row r="56" ht="18.75" customHeight="1" spans="1:4">
      <c r="A56" s="92">
        <v>1100252</v>
      </c>
      <c r="B56" s="95" t="s">
        <v>97</v>
      </c>
      <c r="C56" s="90"/>
    </row>
    <row r="57" ht="18.75" customHeight="1" spans="1:4">
      <c r="A57" s="92">
        <v>1100253</v>
      </c>
      <c r="B57" s="95" t="s">
        <v>98</v>
      </c>
      <c r="C57" s="90"/>
    </row>
    <row r="58" ht="18.75" customHeight="1" spans="1:4">
      <c r="A58" s="92">
        <v>1100258</v>
      </c>
      <c r="B58" s="95" t="s">
        <v>99</v>
      </c>
      <c r="C58" s="26"/>
    </row>
    <row r="59" ht="18.75" customHeight="1" spans="1:4">
      <c r="A59" s="92">
        <v>1100299</v>
      </c>
      <c r="B59" s="95" t="s">
        <v>100</v>
      </c>
      <c r="C59" s="26"/>
      <c r="D59" s="77" t="s">
        <v>101</v>
      </c>
    </row>
    <row r="60" ht="18.75" customHeight="1" spans="1:4">
      <c r="A60" s="96">
        <v>11003</v>
      </c>
      <c r="B60" s="96" t="s">
        <v>19</v>
      </c>
      <c r="C60" s="82"/>
      <c r="D60" s="77" t="s">
        <v>102</v>
      </c>
    </row>
    <row r="61" ht="18.75" customHeight="1" spans="1:4">
      <c r="A61" s="97">
        <v>11004</v>
      </c>
      <c r="B61" s="97" t="s">
        <v>21</v>
      </c>
      <c r="C61" s="82">
        <f>SUM(C62:C65)</f>
        <v>5240</v>
      </c>
    </row>
    <row r="62" ht="18.75" customHeight="1" spans="1:4">
      <c r="A62" s="98">
        <v>1100401</v>
      </c>
      <c r="B62" s="98" t="s">
        <v>103</v>
      </c>
      <c r="C62" s="82"/>
    </row>
    <row r="63" ht="18.75" customHeight="1" spans="1:4">
      <c r="A63" s="98">
        <v>1100403</v>
      </c>
      <c r="B63" s="98" t="s">
        <v>104</v>
      </c>
      <c r="C63" s="90">
        <v>264</v>
      </c>
    </row>
    <row r="64" ht="18.75" customHeight="1" spans="1:4">
      <c r="A64" s="98">
        <v>1100404</v>
      </c>
      <c r="B64" s="98" t="s">
        <v>84</v>
      </c>
      <c r="C64" s="82"/>
    </row>
    <row r="65" ht="18.75" customHeight="1" spans="1:3">
      <c r="A65" s="98">
        <v>1100499</v>
      </c>
      <c r="B65" s="98" t="s">
        <v>105</v>
      </c>
      <c r="C65" s="26">
        <v>4976</v>
      </c>
    </row>
    <row r="66" ht="18.75" customHeight="1" spans="1:3">
      <c r="A66" s="96" t="s">
        <v>23</v>
      </c>
      <c r="B66" s="96"/>
      <c r="C66" s="99">
        <f>C67</f>
        <v>0</v>
      </c>
    </row>
    <row r="67" ht="18.75" customHeight="1" spans="1:3">
      <c r="A67" s="96">
        <v>1101101</v>
      </c>
      <c r="B67" s="100" t="s">
        <v>106</v>
      </c>
      <c r="C67" s="82"/>
    </row>
    <row r="68" ht="18.75" customHeight="1" spans="1:3">
      <c r="A68" s="92">
        <v>110110101</v>
      </c>
      <c r="B68" s="101" t="s">
        <v>107</v>
      </c>
      <c r="C68" s="90"/>
    </row>
    <row r="69" ht="18.75" customHeight="1" spans="1:3">
      <c r="A69" s="96" t="s">
        <v>25</v>
      </c>
      <c r="B69" s="102"/>
      <c r="C69" s="99">
        <f>C70</f>
        <v>0</v>
      </c>
    </row>
    <row r="70" ht="18.75" customHeight="1" spans="1:3">
      <c r="A70" s="96">
        <v>11008</v>
      </c>
      <c r="B70" s="103" t="s">
        <v>108</v>
      </c>
      <c r="C70" s="90"/>
    </row>
    <row r="71" ht="18.75" customHeight="1" spans="1:3">
      <c r="A71" s="83" t="s">
        <v>27</v>
      </c>
      <c r="B71" s="81"/>
      <c r="C71" s="99">
        <f>C72</f>
        <v>0</v>
      </c>
    </row>
    <row r="72" ht="18.75" customHeight="1" spans="1:3">
      <c r="A72" s="83">
        <v>1100901</v>
      </c>
      <c r="B72" s="81" t="s">
        <v>109</v>
      </c>
      <c r="C72" s="99">
        <f>C73+C74</f>
        <v>0</v>
      </c>
    </row>
    <row r="73" ht="18.75" customHeight="1" spans="1:3">
      <c r="A73" s="86">
        <v>110090102</v>
      </c>
      <c r="B73" s="87" t="s">
        <v>110</v>
      </c>
      <c r="C73" s="90"/>
    </row>
    <row r="74" ht="18.75" customHeight="1" spans="1:3">
      <c r="A74" s="86">
        <v>110090199</v>
      </c>
      <c r="B74" s="87" t="s">
        <v>111</v>
      </c>
      <c r="C74" s="90"/>
    </row>
    <row r="75" ht="18.75" customHeight="1" spans="1:3">
      <c r="A75" s="20" t="s">
        <v>29</v>
      </c>
      <c r="B75" s="21"/>
      <c r="C75" s="99">
        <f>C76</f>
        <v>0</v>
      </c>
    </row>
    <row r="76" ht="18.75" customHeight="1" spans="1:3">
      <c r="A76" s="86">
        <v>11015</v>
      </c>
      <c r="B76" s="87" t="s">
        <v>112</v>
      </c>
      <c r="C76" s="90"/>
    </row>
    <row r="77" ht="18.75" customHeight="1" spans="1:3">
      <c r="A77" s="38" t="s">
        <v>113</v>
      </c>
      <c r="B77" s="38"/>
      <c r="C77" s="82">
        <f>C5+C32+C66+C69+C71+C75</f>
        <v>24902</v>
      </c>
    </row>
  </sheetData>
  <autoFilter xmlns:etc="http://www.wps.cn/officeDocument/2017/etCustomData" ref="A5:D77" etc:filterBottomFollowUsedRange="0">
    <extLst/>
  </autoFilter>
  <mergeCells count="3">
    <mergeCell ref="A2:C2"/>
    <mergeCell ref="A75:B75"/>
    <mergeCell ref="A77:B77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43"/>
  <sheetViews>
    <sheetView showZeros="0" workbookViewId="0">
      <pane ySplit="5" topLeftCell="A805" activePane="bottomLeft" state="frozen"/>
      <selection/>
      <selection pane="bottomLeft" activeCell="C769" sqref="C769"/>
    </sheetView>
  </sheetViews>
  <sheetFormatPr defaultColWidth="9" defaultRowHeight="13.5" outlineLevelCol="5"/>
  <cols>
    <col min="1" max="1" width="12.5" style="41" customWidth="1"/>
    <col min="2" max="2" width="38.875" style="41" customWidth="1"/>
    <col min="3" max="3" width="25.25" style="41" customWidth="1"/>
    <col min="4" max="4" width="9.125" style="41" customWidth="1"/>
    <col min="5" max="5" width="9" style="41"/>
    <col min="6" max="6" width="9" style="42"/>
    <col min="7" max="16384" width="9" style="41"/>
  </cols>
  <sheetData>
    <row r="1" spans="1:3">
      <c r="A1" s="43"/>
    </row>
    <row r="2" ht="54.75" customHeight="1" spans="1:3">
      <c r="A2" s="44" t="s">
        <v>114</v>
      </c>
      <c r="B2" s="44"/>
      <c r="C2" s="44"/>
    </row>
    <row r="3" ht="18.75" customHeight="1" spans="1:3">
      <c r="A3" s="45" t="s">
        <v>115</v>
      </c>
      <c r="B3" s="45"/>
      <c r="C3" s="45"/>
    </row>
    <row r="4" ht="18.75" customHeight="1" spans="1:3">
      <c r="C4" s="46" t="s">
        <v>1</v>
      </c>
    </row>
    <row r="5" ht="30" customHeight="1" spans="1:3">
      <c r="A5" s="47" t="s">
        <v>4</v>
      </c>
      <c r="B5" s="47" t="s">
        <v>5</v>
      </c>
      <c r="C5" s="48" t="s">
        <v>6</v>
      </c>
    </row>
    <row r="6" ht="20.25" customHeight="1" spans="1:3">
      <c r="A6" s="49" t="s">
        <v>8</v>
      </c>
      <c r="B6" s="49"/>
      <c r="C6" s="50">
        <f>C7+C255+C295+C314+C404+C456+C512+C568+C697+C781+C853+C876+C979+C1031+C1094+C1114+C1143+C1153+C1198+C1217+C1262+C1312+C1313+C1318+C1326</f>
        <v>15204</v>
      </c>
    </row>
    <row r="7" ht="20.25" customHeight="1" spans="1:3">
      <c r="A7" s="51" t="s">
        <v>116</v>
      </c>
      <c r="B7" s="52" t="s">
        <v>10</v>
      </c>
      <c r="C7" s="50">
        <f>C8+C20+C29+C39+C50+C61+C72+C80+C89+C102+C111+C122+C134+C141+C149+C155+C162+C169+C176+C183+C190+C198+C204+C210+C217+C252</f>
        <v>1800</v>
      </c>
    </row>
    <row r="8" ht="20.25" customHeight="1" spans="1:3">
      <c r="A8" s="51" t="s">
        <v>117</v>
      </c>
      <c r="B8" s="52" t="s">
        <v>118</v>
      </c>
      <c r="C8" s="50">
        <f>SUM(C9:C19)</f>
        <v>14</v>
      </c>
    </row>
    <row r="9" ht="20.25" customHeight="1" spans="1:3">
      <c r="A9" s="53" t="s">
        <v>119</v>
      </c>
      <c r="B9" s="54" t="s">
        <v>120</v>
      </c>
      <c r="C9" s="55">
        <f>IFERROR(VLOOKUP(A9,Sheet2!A:D,4,0),0)</f>
        <v>0</v>
      </c>
    </row>
    <row r="10" ht="20.25" customHeight="1" spans="1:3">
      <c r="A10" s="53" t="s">
        <v>121</v>
      </c>
      <c r="B10" s="54" t="s">
        <v>122</v>
      </c>
      <c r="C10" s="55">
        <f>IFERROR(VLOOKUP(A10,Sheet2!A:D,4,0),0)</f>
        <v>0</v>
      </c>
    </row>
    <row r="11" ht="20.25" customHeight="1" spans="1:3">
      <c r="A11" s="53" t="s">
        <v>123</v>
      </c>
      <c r="B11" s="54" t="s">
        <v>124</v>
      </c>
      <c r="C11" s="55">
        <f>IFERROR(VLOOKUP(A11,Sheet2!A:D,4,0),0)</f>
        <v>0</v>
      </c>
    </row>
    <row r="12" ht="20.25" customHeight="1" spans="1:3">
      <c r="A12" s="53" t="s">
        <v>125</v>
      </c>
      <c r="B12" s="54" t="s">
        <v>126</v>
      </c>
      <c r="C12" s="55">
        <f>IFERROR(VLOOKUP(A12,Sheet2!A:D,4,0),0)</f>
        <v>1</v>
      </c>
    </row>
    <row r="13" ht="20.25" customHeight="1" spans="1:3">
      <c r="A13" s="53" t="s">
        <v>127</v>
      </c>
      <c r="B13" s="54" t="s">
        <v>128</v>
      </c>
      <c r="C13" s="55">
        <f>IFERROR(VLOOKUP(A13,Sheet2!A:D,4,0),0)</f>
        <v>0</v>
      </c>
    </row>
    <row r="14" ht="20.25" customHeight="1" spans="1:3">
      <c r="A14" s="53" t="s">
        <v>129</v>
      </c>
      <c r="B14" s="54" t="s">
        <v>130</v>
      </c>
      <c r="C14" s="55">
        <f>IFERROR(VLOOKUP(A14,Sheet2!A:D,4,0),0)</f>
        <v>0</v>
      </c>
    </row>
    <row r="15" ht="20.25" customHeight="1" spans="1:3">
      <c r="A15" s="53" t="s">
        <v>131</v>
      </c>
      <c r="B15" s="54" t="s">
        <v>132</v>
      </c>
      <c r="C15" s="55">
        <f>IFERROR(VLOOKUP(A15,Sheet2!A:D,4,0),0)</f>
        <v>8</v>
      </c>
    </row>
    <row r="16" ht="20.25" customHeight="1" spans="1:3">
      <c r="A16" s="53" t="s">
        <v>133</v>
      </c>
      <c r="B16" s="54" t="s">
        <v>134</v>
      </c>
      <c r="C16" s="55">
        <f>IFERROR(VLOOKUP(A16,Sheet2!A:D,4,0),0)</f>
        <v>0</v>
      </c>
    </row>
    <row r="17" ht="20.25" customHeight="1" spans="1:3">
      <c r="A17" s="53" t="s">
        <v>135</v>
      </c>
      <c r="B17" s="54" t="s">
        <v>136</v>
      </c>
      <c r="C17" s="55">
        <f>IFERROR(VLOOKUP(A17,Sheet2!A:D,4,0),0)</f>
        <v>0</v>
      </c>
    </row>
    <row r="18" ht="20.25" customHeight="1" spans="1:3">
      <c r="A18" s="53" t="s">
        <v>137</v>
      </c>
      <c r="B18" s="54" t="s">
        <v>138</v>
      </c>
      <c r="C18" s="55">
        <f>IFERROR(VLOOKUP(A18,Sheet2!A:D,4,0),0)</f>
        <v>0</v>
      </c>
    </row>
    <row r="19" ht="20.25" customHeight="1" spans="1:3">
      <c r="A19" s="53" t="s">
        <v>139</v>
      </c>
      <c r="B19" s="54" t="s">
        <v>140</v>
      </c>
      <c r="C19" s="55">
        <f>IFERROR(VLOOKUP(A19,Sheet2!A:D,4,0),0)</f>
        <v>5</v>
      </c>
    </row>
    <row r="20" ht="20.25" customHeight="1" spans="1:3">
      <c r="A20" s="51" t="s">
        <v>141</v>
      </c>
      <c r="B20" s="52" t="s">
        <v>142</v>
      </c>
      <c r="C20" s="50">
        <f>SUM(C21:C28)</f>
        <v>0</v>
      </c>
    </row>
    <row r="21" ht="20.25" customHeight="1" spans="1:3">
      <c r="A21" s="53" t="s">
        <v>143</v>
      </c>
      <c r="B21" s="54" t="s">
        <v>120</v>
      </c>
      <c r="C21" s="55">
        <f>IFERROR(VLOOKUP(A21,Sheet2!A:D,4,0),0)</f>
        <v>0</v>
      </c>
    </row>
    <row r="22" ht="20.25" customHeight="1" spans="1:3">
      <c r="A22" s="53" t="s">
        <v>144</v>
      </c>
      <c r="B22" s="54" t="s">
        <v>122</v>
      </c>
      <c r="C22" s="55">
        <f>IFERROR(VLOOKUP(A22,Sheet2!A:D,4,0),0)</f>
        <v>0</v>
      </c>
    </row>
    <row r="23" ht="20.25" customHeight="1" spans="1:3">
      <c r="A23" s="53" t="s">
        <v>145</v>
      </c>
      <c r="B23" s="54" t="s">
        <v>124</v>
      </c>
      <c r="C23" s="55">
        <f>IFERROR(VLOOKUP(A23,Sheet2!A:D,4,0),0)</f>
        <v>0</v>
      </c>
    </row>
    <row r="24" ht="20.25" customHeight="1" spans="1:3">
      <c r="A24" s="53" t="s">
        <v>146</v>
      </c>
      <c r="B24" s="54" t="s">
        <v>147</v>
      </c>
      <c r="C24" s="55">
        <f>IFERROR(VLOOKUP(A24,Sheet2!A:D,4,0),0)</f>
        <v>0</v>
      </c>
    </row>
    <row r="25" ht="20.25" customHeight="1" spans="1:3">
      <c r="A25" s="53" t="s">
        <v>148</v>
      </c>
      <c r="B25" s="54" t="s">
        <v>149</v>
      </c>
      <c r="C25" s="55">
        <f>IFERROR(VLOOKUP(A25,Sheet2!A:D,4,0),0)</f>
        <v>0</v>
      </c>
    </row>
    <row r="26" ht="20.25" customHeight="1" spans="1:3">
      <c r="A26" s="53" t="s">
        <v>150</v>
      </c>
      <c r="B26" s="54" t="s">
        <v>151</v>
      </c>
      <c r="C26" s="55">
        <f>IFERROR(VLOOKUP(A26,Sheet2!A:D,4,0),0)</f>
        <v>0</v>
      </c>
    </row>
    <row r="27" ht="20.25" customHeight="1" spans="1:3">
      <c r="A27" s="53" t="s">
        <v>152</v>
      </c>
      <c r="B27" s="54" t="s">
        <v>138</v>
      </c>
      <c r="C27" s="55">
        <f>IFERROR(VLOOKUP(A27,Sheet2!A:D,4,0),0)</f>
        <v>0</v>
      </c>
    </row>
    <row r="28" ht="20.25" customHeight="1" spans="1:3">
      <c r="A28" s="53" t="s">
        <v>153</v>
      </c>
      <c r="B28" s="54" t="s">
        <v>154</v>
      </c>
      <c r="C28" s="55">
        <f>IFERROR(VLOOKUP(A28,Sheet2!A:D,4,0),0)</f>
        <v>0</v>
      </c>
    </row>
    <row r="29" ht="20.25" customHeight="1" spans="1:3">
      <c r="A29" s="51" t="s">
        <v>155</v>
      </c>
      <c r="B29" s="52" t="s">
        <v>156</v>
      </c>
      <c r="C29" s="50">
        <f>SUM(C30:C38)</f>
        <v>1605</v>
      </c>
    </row>
    <row r="30" ht="20.25" customHeight="1" spans="1:3">
      <c r="A30" s="53" t="s">
        <v>157</v>
      </c>
      <c r="B30" s="54" t="s">
        <v>120</v>
      </c>
      <c r="C30" s="55">
        <f>IFERROR(VLOOKUP(A30,Sheet2!A:D,4,0),0)</f>
        <v>1190</v>
      </c>
    </row>
    <row r="31" ht="20.25" customHeight="1" spans="1:3">
      <c r="A31" s="53" t="s">
        <v>158</v>
      </c>
      <c r="B31" s="54" t="s">
        <v>122</v>
      </c>
      <c r="C31" s="55">
        <f>IFERROR(VLOOKUP(A31,Sheet2!A:D,4,0),0)</f>
        <v>0</v>
      </c>
    </row>
    <row r="32" ht="20.25" customHeight="1" spans="1:3">
      <c r="A32" s="53" t="s">
        <v>159</v>
      </c>
      <c r="B32" s="54" t="s">
        <v>124</v>
      </c>
      <c r="C32" s="55">
        <f>IFERROR(VLOOKUP(A32,Sheet2!A:D,4,0),0)</f>
        <v>0</v>
      </c>
    </row>
    <row r="33" ht="20.25" customHeight="1" spans="1:3">
      <c r="A33" s="53" t="s">
        <v>160</v>
      </c>
      <c r="B33" s="54" t="s">
        <v>161</v>
      </c>
      <c r="C33" s="55">
        <f>IFERROR(VLOOKUP(A33,Sheet2!A:D,4,0),0)</f>
        <v>0</v>
      </c>
    </row>
    <row r="34" ht="20.25" customHeight="1" spans="1:3">
      <c r="A34" s="53" t="s">
        <v>162</v>
      </c>
      <c r="B34" s="54" t="s">
        <v>163</v>
      </c>
      <c r="C34" s="55">
        <f>IFERROR(VLOOKUP(A34,Sheet2!A:D,4,0),0)</f>
        <v>0</v>
      </c>
    </row>
    <row r="35" ht="20.25" customHeight="1" spans="1:3">
      <c r="A35" s="53" t="s">
        <v>164</v>
      </c>
      <c r="B35" s="54" t="s">
        <v>165</v>
      </c>
      <c r="C35" s="55">
        <f>IFERROR(VLOOKUP(A35,Sheet2!A:D,4,0),0)</f>
        <v>0</v>
      </c>
    </row>
    <row r="36" ht="20.25" customHeight="1" spans="1:3">
      <c r="A36" s="53" t="s">
        <v>166</v>
      </c>
      <c r="B36" s="54" t="s">
        <v>167</v>
      </c>
      <c r="C36" s="55">
        <f>IFERROR(VLOOKUP(A36,Sheet2!A:D,4,0),0)</f>
        <v>0</v>
      </c>
    </row>
    <row r="37" ht="20.25" customHeight="1" spans="1:3">
      <c r="A37" s="53" t="s">
        <v>168</v>
      </c>
      <c r="B37" s="54" t="s">
        <v>138</v>
      </c>
      <c r="C37" s="55">
        <f>IFERROR(VLOOKUP(A37,Sheet2!A:D,4,0),0)</f>
        <v>319</v>
      </c>
    </row>
    <row r="38" ht="23.25" customHeight="1" spans="1:3">
      <c r="A38" s="53" t="s">
        <v>169</v>
      </c>
      <c r="B38" s="54" t="s">
        <v>170</v>
      </c>
      <c r="C38" s="55">
        <f>IFERROR(VLOOKUP(A38,Sheet2!A:D,4,0),0)</f>
        <v>96</v>
      </c>
    </row>
    <row r="39" ht="20.25" customHeight="1" spans="1:3">
      <c r="A39" s="51" t="s">
        <v>171</v>
      </c>
      <c r="B39" s="52" t="s">
        <v>172</v>
      </c>
      <c r="C39" s="50">
        <f>SUM(C40:C49)</f>
        <v>0</v>
      </c>
    </row>
    <row r="40" ht="20.25" customHeight="1" spans="1:3">
      <c r="A40" s="53" t="s">
        <v>173</v>
      </c>
      <c r="B40" s="54" t="s">
        <v>120</v>
      </c>
      <c r="C40" s="55">
        <f>IFERROR(VLOOKUP(A40,Sheet2!A:D,4,0),0)</f>
        <v>0</v>
      </c>
    </row>
    <row r="41" ht="20.25" customHeight="1" spans="1:3">
      <c r="A41" s="53" t="s">
        <v>174</v>
      </c>
      <c r="B41" s="54" t="s">
        <v>122</v>
      </c>
      <c r="C41" s="55">
        <f>IFERROR(VLOOKUP(A41,Sheet2!A:D,4,0),0)</f>
        <v>0</v>
      </c>
    </row>
    <row r="42" ht="20.25" customHeight="1" spans="1:3">
      <c r="A42" s="53" t="s">
        <v>175</v>
      </c>
      <c r="B42" s="54" t="s">
        <v>124</v>
      </c>
      <c r="C42" s="55">
        <f>IFERROR(VLOOKUP(A42,Sheet2!A:D,4,0),0)</f>
        <v>0</v>
      </c>
    </row>
    <row r="43" ht="20.25" customHeight="1" spans="1:3">
      <c r="A43" s="53" t="s">
        <v>176</v>
      </c>
      <c r="B43" s="54" t="s">
        <v>177</v>
      </c>
      <c r="C43" s="55">
        <f>IFERROR(VLOOKUP(A43,Sheet2!A:D,4,0),0)</f>
        <v>0</v>
      </c>
    </row>
    <row r="44" ht="20.25" customHeight="1" spans="1:3">
      <c r="A44" s="53" t="s">
        <v>178</v>
      </c>
      <c r="B44" s="54" t="s">
        <v>179</v>
      </c>
      <c r="C44" s="55">
        <f>IFERROR(VLOOKUP(A44,Sheet2!A:D,4,0),0)</f>
        <v>0</v>
      </c>
    </row>
    <row r="45" ht="20.25" customHeight="1" spans="1:3">
      <c r="A45" s="53" t="s">
        <v>180</v>
      </c>
      <c r="B45" s="54" t="s">
        <v>181</v>
      </c>
      <c r="C45" s="55">
        <f>IFERROR(VLOOKUP(A45,Sheet2!A:D,4,0),0)</f>
        <v>0</v>
      </c>
    </row>
    <row r="46" ht="20.25" customHeight="1" spans="1:3">
      <c r="A46" s="53" t="s">
        <v>182</v>
      </c>
      <c r="B46" s="54" t="s">
        <v>183</v>
      </c>
      <c r="C46" s="55">
        <f>IFERROR(VLOOKUP(A46,Sheet2!A:D,4,0),0)</f>
        <v>0</v>
      </c>
    </row>
    <row r="47" ht="20.25" customHeight="1" spans="1:3">
      <c r="A47" s="53" t="s">
        <v>184</v>
      </c>
      <c r="B47" s="54" t="s">
        <v>185</v>
      </c>
      <c r="C47" s="55">
        <f>IFERROR(VLOOKUP(A47,Sheet2!A:D,4,0),0)</f>
        <v>0</v>
      </c>
    </row>
    <row r="48" ht="20.25" customHeight="1" spans="1:3">
      <c r="A48" s="53" t="s">
        <v>186</v>
      </c>
      <c r="B48" s="54" t="s">
        <v>138</v>
      </c>
      <c r="C48" s="55">
        <f>IFERROR(VLOOKUP(A48,Sheet2!A:D,4,0),0)</f>
        <v>0</v>
      </c>
    </row>
    <row r="49" ht="20.25" customHeight="1" spans="1:3">
      <c r="A49" s="53" t="s">
        <v>187</v>
      </c>
      <c r="B49" s="54" t="s">
        <v>188</v>
      </c>
      <c r="C49" s="55">
        <f>IFERROR(VLOOKUP(A49,Sheet2!A:D,4,0),0)</f>
        <v>0</v>
      </c>
    </row>
    <row r="50" ht="20.25" customHeight="1" spans="1:3">
      <c r="A50" s="51" t="s">
        <v>189</v>
      </c>
      <c r="B50" s="52" t="s">
        <v>190</v>
      </c>
      <c r="C50" s="50">
        <f>SUM(C51:C60)</f>
        <v>0</v>
      </c>
    </row>
    <row r="51" ht="20.25" customHeight="1" spans="1:3">
      <c r="A51" s="53" t="s">
        <v>191</v>
      </c>
      <c r="B51" s="54" t="s">
        <v>120</v>
      </c>
      <c r="C51" s="55">
        <f>IFERROR(VLOOKUP(A51,Sheet2!A:D,4,0),0)</f>
        <v>0</v>
      </c>
    </row>
    <row r="52" ht="20.25" customHeight="1" spans="1:3">
      <c r="A52" s="53" t="s">
        <v>192</v>
      </c>
      <c r="B52" s="54" t="s">
        <v>122</v>
      </c>
      <c r="C52" s="55">
        <f>IFERROR(VLOOKUP(A52,Sheet2!A:D,4,0),0)</f>
        <v>0</v>
      </c>
    </row>
    <row r="53" ht="20.25" customHeight="1" spans="1:3">
      <c r="A53" s="53" t="s">
        <v>193</v>
      </c>
      <c r="B53" s="54" t="s">
        <v>124</v>
      </c>
      <c r="C53" s="55">
        <f>IFERROR(VLOOKUP(A53,Sheet2!A:D,4,0),0)</f>
        <v>0</v>
      </c>
    </row>
    <row r="54" ht="20.25" customHeight="1" spans="1:3">
      <c r="A54" s="53" t="s">
        <v>194</v>
      </c>
      <c r="B54" s="54" t="s">
        <v>195</v>
      </c>
      <c r="C54" s="55">
        <f>IFERROR(VLOOKUP(A54,Sheet2!A:D,4,0),0)</f>
        <v>0</v>
      </c>
    </row>
    <row r="55" ht="20.25" customHeight="1" spans="1:3">
      <c r="A55" s="53" t="s">
        <v>196</v>
      </c>
      <c r="B55" s="54" t="s">
        <v>197</v>
      </c>
      <c r="C55" s="55">
        <f>IFERROR(VLOOKUP(A55,Sheet2!A:D,4,0),0)</f>
        <v>0</v>
      </c>
    </row>
    <row r="56" ht="20.25" customHeight="1" spans="1:3">
      <c r="A56" s="53" t="s">
        <v>198</v>
      </c>
      <c r="B56" s="54" t="s">
        <v>199</v>
      </c>
      <c r="C56" s="55">
        <f>IFERROR(VLOOKUP(A56,Sheet2!A:D,4,0),0)</f>
        <v>0</v>
      </c>
    </row>
    <row r="57" ht="20.25" customHeight="1" spans="1:3">
      <c r="A57" s="53" t="s">
        <v>200</v>
      </c>
      <c r="B57" s="54" t="s">
        <v>201</v>
      </c>
      <c r="C57" s="55">
        <f>IFERROR(VLOOKUP(A57,Sheet2!A:D,4,0),0)</f>
        <v>0</v>
      </c>
    </row>
    <row r="58" ht="20.25" customHeight="1" spans="1:3">
      <c r="A58" s="53" t="s">
        <v>202</v>
      </c>
      <c r="B58" s="54" t="s">
        <v>203</v>
      </c>
      <c r="C58" s="55">
        <f>IFERROR(VLOOKUP(A58,Sheet2!A:D,4,0),0)</f>
        <v>0</v>
      </c>
    </row>
    <row r="59" ht="20.25" customHeight="1" spans="1:3">
      <c r="A59" s="53" t="s">
        <v>204</v>
      </c>
      <c r="B59" s="54" t="s">
        <v>138</v>
      </c>
      <c r="C59" s="55">
        <f>IFERROR(VLOOKUP(A59,Sheet2!A:D,4,0),0)</f>
        <v>0</v>
      </c>
    </row>
    <row r="60" ht="20.25" customHeight="1" spans="1:3">
      <c r="A60" s="53" t="s">
        <v>205</v>
      </c>
      <c r="B60" s="54" t="s">
        <v>206</v>
      </c>
      <c r="C60" s="55">
        <f>IFERROR(VLOOKUP(A60,Sheet2!A:D,4,0),0)</f>
        <v>0</v>
      </c>
    </row>
    <row r="61" ht="20.25" customHeight="1" spans="1:3">
      <c r="A61" s="51" t="s">
        <v>207</v>
      </c>
      <c r="B61" s="52" t="s">
        <v>208</v>
      </c>
      <c r="C61" s="50">
        <f>SUM(C62:C71)</f>
        <v>111</v>
      </c>
    </row>
    <row r="62" ht="20.25" customHeight="1" spans="1:3">
      <c r="A62" s="53" t="s">
        <v>209</v>
      </c>
      <c r="B62" s="54" t="s">
        <v>120</v>
      </c>
      <c r="C62" s="55">
        <f>IFERROR(VLOOKUP(A62,Sheet2!A:D,4,0),0)</f>
        <v>111</v>
      </c>
    </row>
    <row r="63" ht="20.25" customHeight="1" spans="1:3">
      <c r="A63" s="53" t="s">
        <v>210</v>
      </c>
      <c r="B63" s="54" t="s">
        <v>122</v>
      </c>
      <c r="C63" s="55">
        <f>IFERROR(VLOOKUP(A63,Sheet2!A:D,4,0),0)</f>
        <v>0</v>
      </c>
    </row>
    <row r="64" ht="20.25" customHeight="1" spans="1:3">
      <c r="A64" s="53" t="s">
        <v>211</v>
      </c>
      <c r="B64" s="54" t="s">
        <v>124</v>
      </c>
      <c r="C64" s="55">
        <f>IFERROR(VLOOKUP(A64,Sheet2!A:D,4,0),0)</f>
        <v>0</v>
      </c>
    </row>
    <row r="65" ht="20.25" customHeight="1" spans="1:3">
      <c r="A65" s="53" t="s">
        <v>212</v>
      </c>
      <c r="B65" s="54" t="s">
        <v>213</v>
      </c>
      <c r="C65" s="55">
        <f>IFERROR(VLOOKUP(A65,Sheet2!A:D,4,0),0)</f>
        <v>0</v>
      </c>
    </row>
    <row r="66" ht="20.25" customHeight="1" spans="1:3">
      <c r="A66" s="53" t="s">
        <v>214</v>
      </c>
      <c r="B66" s="54" t="s">
        <v>215</v>
      </c>
      <c r="C66" s="55">
        <f>IFERROR(VLOOKUP(A66,Sheet2!A:D,4,0),0)</f>
        <v>0</v>
      </c>
    </row>
    <row r="67" ht="20.25" customHeight="1" spans="1:3">
      <c r="A67" s="53" t="s">
        <v>216</v>
      </c>
      <c r="B67" s="54" t="s">
        <v>217</v>
      </c>
      <c r="C67" s="55">
        <f>IFERROR(VLOOKUP(A67,Sheet2!A:D,4,0),0)</f>
        <v>0</v>
      </c>
    </row>
    <row r="68" ht="20.25" customHeight="1" spans="1:3">
      <c r="A68" s="53" t="s">
        <v>218</v>
      </c>
      <c r="B68" s="54" t="s">
        <v>219</v>
      </c>
      <c r="C68" s="55">
        <f>IFERROR(VLOOKUP(A68,Sheet2!A:D,4,0),0)</f>
        <v>0</v>
      </c>
    </row>
    <row r="69" ht="20.25" customHeight="1" spans="1:3">
      <c r="A69" s="53" t="s">
        <v>220</v>
      </c>
      <c r="B69" s="54" t="s">
        <v>221</v>
      </c>
      <c r="C69" s="55">
        <f>IFERROR(VLOOKUP(A69,Sheet2!A:D,4,0),0)</f>
        <v>0</v>
      </c>
    </row>
    <row r="70" ht="20.25" customHeight="1" spans="1:3">
      <c r="A70" s="53" t="s">
        <v>222</v>
      </c>
      <c r="B70" s="54" t="s">
        <v>138</v>
      </c>
      <c r="C70" s="55">
        <f>IFERROR(VLOOKUP(A70,Sheet2!A:D,4,0),0)</f>
        <v>0</v>
      </c>
    </row>
    <row r="71" ht="20.25" customHeight="1" spans="1:3">
      <c r="A71" s="53" t="s">
        <v>223</v>
      </c>
      <c r="B71" s="54" t="s">
        <v>224</v>
      </c>
      <c r="C71" s="55">
        <f>IFERROR(VLOOKUP(A71,Sheet2!A:D,4,0),0)</f>
        <v>0</v>
      </c>
    </row>
    <row r="72" ht="20.25" customHeight="1" spans="1:3">
      <c r="A72" s="51" t="s">
        <v>225</v>
      </c>
      <c r="B72" s="52" t="s">
        <v>226</v>
      </c>
      <c r="C72" s="50">
        <f>SUM(C73:C79)</f>
        <v>0</v>
      </c>
    </row>
    <row r="73" ht="20.25" customHeight="1" spans="1:3">
      <c r="A73" s="53" t="s">
        <v>227</v>
      </c>
      <c r="B73" s="54" t="s">
        <v>120</v>
      </c>
      <c r="C73" s="55">
        <f>IFERROR(VLOOKUP(A73,Sheet2!A:D,4,0),0)</f>
        <v>0</v>
      </c>
    </row>
    <row r="74" ht="20.25" customHeight="1" spans="1:3">
      <c r="A74" s="53" t="s">
        <v>228</v>
      </c>
      <c r="B74" s="54" t="s">
        <v>122</v>
      </c>
      <c r="C74" s="55">
        <f>IFERROR(VLOOKUP(A74,Sheet2!A:D,4,0),0)</f>
        <v>0</v>
      </c>
    </row>
    <row r="75" ht="20.25" customHeight="1" spans="1:3">
      <c r="A75" s="53" t="s">
        <v>229</v>
      </c>
      <c r="B75" s="54" t="s">
        <v>124</v>
      </c>
      <c r="C75" s="55">
        <f>IFERROR(VLOOKUP(A75,Sheet2!A:D,4,0),0)</f>
        <v>0</v>
      </c>
    </row>
    <row r="76" ht="20.25" customHeight="1" spans="1:3">
      <c r="A76" s="53" t="s">
        <v>230</v>
      </c>
      <c r="B76" s="54" t="s">
        <v>219</v>
      </c>
      <c r="C76" s="55">
        <f>IFERROR(VLOOKUP(A76,Sheet2!A:D,4,0),0)</f>
        <v>0</v>
      </c>
    </row>
    <row r="77" ht="20.25" customHeight="1" spans="1:3">
      <c r="A77" s="53" t="s">
        <v>231</v>
      </c>
      <c r="B77" s="54" t="s">
        <v>232</v>
      </c>
      <c r="C77" s="55">
        <f>IFERROR(VLOOKUP(A77,Sheet2!A:D,4,0),0)</f>
        <v>0</v>
      </c>
    </row>
    <row r="78" ht="20.25" customHeight="1" spans="1:3">
      <c r="A78" s="53" t="s">
        <v>233</v>
      </c>
      <c r="B78" s="54" t="s">
        <v>138</v>
      </c>
      <c r="C78" s="55">
        <f>IFERROR(VLOOKUP(A78,Sheet2!A:D,4,0),0)</f>
        <v>0</v>
      </c>
    </row>
    <row r="79" ht="20.25" customHeight="1" spans="1:3">
      <c r="A79" s="53" t="s">
        <v>234</v>
      </c>
      <c r="B79" s="54" t="s">
        <v>235</v>
      </c>
      <c r="C79" s="55">
        <f>IFERROR(VLOOKUP(A79,Sheet2!A:D,4,0),0)</f>
        <v>0</v>
      </c>
    </row>
    <row r="80" ht="20.25" customHeight="1" spans="1:3">
      <c r="A80" s="51" t="s">
        <v>236</v>
      </c>
      <c r="B80" s="52" t="s">
        <v>237</v>
      </c>
      <c r="C80" s="50">
        <f>SUM(C81:C88)</f>
        <v>0</v>
      </c>
    </row>
    <row r="81" ht="20.25" customHeight="1" spans="1:3">
      <c r="A81" s="53" t="s">
        <v>238</v>
      </c>
      <c r="B81" s="54" t="s">
        <v>120</v>
      </c>
      <c r="C81" s="55">
        <f>IFERROR(VLOOKUP(A81,Sheet2!A:D,4,0),0)</f>
        <v>0</v>
      </c>
    </row>
    <row r="82" ht="20.25" customHeight="1" spans="1:3">
      <c r="A82" s="53" t="s">
        <v>239</v>
      </c>
      <c r="B82" s="54" t="s">
        <v>122</v>
      </c>
      <c r="C82" s="55">
        <f>IFERROR(VLOOKUP(A82,Sheet2!A:D,4,0),0)</f>
        <v>0</v>
      </c>
    </row>
    <row r="83" ht="20.25" customHeight="1" spans="1:3">
      <c r="A83" s="53" t="s">
        <v>240</v>
      </c>
      <c r="B83" s="54" t="s">
        <v>124</v>
      </c>
      <c r="C83" s="55">
        <f>IFERROR(VLOOKUP(A83,Sheet2!A:D,4,0),0)</f>
        <v>0</v>
      </c>
    </row>
    <row r="84" ht="20.25" customHeight="1" spans="1:3">
      <c r="A84" s="53" t="s">
        <v>241</v>
      </c>
      <c r="B84" s="54" t="s">
        <v>242</v>
      </c>
      <c r="C84" s="55">
        <f>IFERROR(VLOOKUP(A84,Sheet2!A:D,4,0),0)</f>
        <v>0</v>
      </c>
    </row>
    <row r="85" ht="20.25" customHeight="1" spans="1:3">
      <c r="A85" s="53" t="s">
        <v>243</v>
      </c>
      <c r="B85" s="54" t="s">
        <v>244</v>
      </c>
      <c r="C85" s="55">
        <f>IFERROR(VLOOKUP(A85,Sheet2!A:D,4,0),0)</f>
        <v>0</v>
      </c>
    </row>
    <row r="86" ht="20.25" customHeight="1" spans="1:3">
      <c r="A86" s="53" t="s">
        <v>245</v>
      </c>
      <c r="B86" s="54" t="s">
        <v>219</v>
      </c>
      <c r="C86" s="55">
        <f>IFERROR(VLOOKUP(A86,Sheet2!A:D,4,0),0)</f>
        <v>0</v>
      </c>
    </row>
    <row r="87" ht="20.25" customHeight="1" spans="1:3">
      <c r="A87" s="53" t="s">
        <v>246</v>
      </c>
      <c r="B87" s="54" t="s">
        <v>138</v>
      </c>
      <c r="C87" s="55">
        <f>IFERROR(VLOOKUP(A87,Sheet2!A:D,4,0),0)</f>
        <v>0</v>
      </c>
    </row>
    <row r="88" ht="20.25" customHeight="1" spans="1:3">
      <c r="A88" s="53" t="s">
        <v>247</v>
      </c>
      <c r="B88" s="54" t="s">
        <v>248</v>
      </c>
      <c r="C88" s="55">
        <f>IFERROR(VLOOKUP(A88,Sheet2!A:D,4,0),0)</f>
        <v>0</v>
      </c>
    </row>
    <row r="89" ht="20.25" customHeight="1" spans="1:3">
      <c r="A89" s="51" t="s">
        <v>249</v>
      </c>
      <c r="B89" s="52" t="s">
        <v>250</v>
      </c>
      <c r="C89" s="50">
        <f>SUM(C90:C101)</f>
        <v>0</v>
      </c>
    </row>
    <row r="90" ht="20.25" customHeight="1" spans="1:3">
      <c r="A90" s="53" t="s">
        <v>251</v>
      </c>
      <c r="B90" s="54" t="s">
        <v>120</v>
      </c>
      <c r="C90" s="55">
        <f>IFERROR(VLOOKUP(A90,Sheet2!A:D,4,0),0)</f>
        <v>0</v>
      </c>
    </row>
    <row r="91" ht="20.25" customHeight="1" spans="1:3">
      <c r="A91" s="53" t="s">
        <v>252</v>
      </c>
      <c r="B91" s="54" t="s">
        <v>122</v>
      </c>
      <c r="C91" s="55">
        <f>IFERROR(VLOOKUP(A91,Sheet2!A:D,4,0),0)</f>
        <v>0</v>
      </c>
    </row>
    <row r="92" ht="20.25" customHeight="1" spans="1:3">
      <c r="A92" s="53" t="s">
        <v>253</v>
      </c>
      <c r="B92" s="54" t="s">
        <v>124</v>
      </c>
      <c r="C92" s="55">
        <f>IFERROR(VLOOKUP(A92,Sheet2!A:D,4,0),0)</f>
        <v>0</v>
      </c>
    </row>
    <row r="93" ht="20.25" customHeight="1" spans="1:3">
      <c r="A93" s="53" t="s">
        <v>254</v>
      </c>
      <c r="B93" s="54" t="s">
        <v>255</v>
      </c>
      <c r="C93" s="55">
        <f>IFERROR(VLOOKUP(A93,Sheet2!A:D,4,0),0)</f>
        <v>0</v>
      </c>
    </row>
    <row r="94" ht="20.25" customHeight="1" spans="1:3">
      <c r="A94" s="53" t="s">
        <v>256</v>
      </c>
      <c r="B94" s="54" t="s">
        <v>257</v>
      </c>
      <c r="C94" s="55">
        <f>IFERROR(VLOOKUP(A94,Sheet2!A:D,4,0),0)</f>
        <v>0</v>
      </c>
    </row>
    <row r="95" ht="20.25" customHeight="1" spans="1:3">
      <c r="A95" s="53" t="s">
        <v>258</v>
      </c>
      <c r="B95" s="54" t="s">
        <v>219</v>
      </c>
      <c r="C95" s="55">
        <f>IFERROR(VLOOKUP(A95,Sheet2!A:D,4,0),0)</f>
        <v>0</v>
      </c>
    </row>
    <row r="96" ht="20.25" customHeight="1" spans="1:3">
      <c r="A96" s="53" t="s">
        <v>259</v>
      </c>
      <c r="B96" s="54" t="s">
        <v>260</v>
      </c>
      <c r="C96" s="55">
        <f>IFERROR(VLOOKUP(A96,Sheet2!A:D,4,0),0)</f>
        <v>0</v>
      </c>
    </row>
    <row r="97" ht="20.25" customHeight="1" spans="1:3">
      <c r="A97" s="53" t="s">
        <v>261</v>
      </c>
      <c r="B97" s="54" t="s">
        <v>262</v>
      </c>
      <c r="C97" s="55">
        <f>IFERROR(VLOOKUP(A97,Sheet2!A:D,4,0),0)</f>
        <v>0</v>
      </c>
    </row>
    <row r="98" ht="20.25" customHeight="1" spans="1:3">
      <c r="A98" s="53" t="s">
        <v>263</v>
      </c>
      <c r="B98" s="54" t="s">
        <v>264</v>
      </c>
      <c r="C98" s="55">
        <f>IFERROR(VLOOKUP(A98,Sheet2!A:D,4,0),0)</f>
        <v>0</v>
      </c>
    </row>
    <row r="99" ht="20.25" customHeight="1" spans="1:3">
      <c r="A99" s="53" t="s">
        <v>265</v>
      </c>
      <c r="B99" s="54" t="s">
        <v>266</v>
      </c>
      <c r="C99" s="55">
        <f>IFERROR(VLOOKUP(A99,Sheet2!A:D,4,0),0)</f>
        <v>0</v>
      </c>
    </row>
    <row r="100" ht="20.25" customHeight="1" spans="1:3">
      <c r="A100" s="53" t="s">
        <v>267</v>
      </c>
      <c r="B100" s="54" t="s">
        <v>138</v>
      </c>
      <c r="C100" s="55">
        <f>IFERROR(VLOOKUP(A100,Sheet2!A:D,4,0),0)</f>
        <v>0</v>
      </c>
    </row>
    <row r="101" ht="20.25" customHeight="1" spans="1:3">
      <c r="A101" s="53" t="s">
        <v>268</v>
      </c>
      <c r="B101" s="54" t="s">
        <v>269</v>
      </c>
      <c r="C101" s="55">
        <f>IFERROR(VLOOKUP(A101,Sheet2!A:D,4,0),0)</f>
        <v>0</v>
      </c>
    </row>
    <row r="102" ht="20.25" customHeight="1" spans="1:3">
      <c r="A102" s="51" t="s">
        <v>270</v>
      </c>
      <c r="B102" s="52" t="s">
        <v>271</v>
      </c>
      <c r="C102" s="50">
        <f>SUM(C103:C110)</f>
        <v>5</v>
      </c>
    </row>
    <row r="103" ht="20.25" customHeight="1" spans="1:3">
      <c r="A103" s="53" t="s">
        <v>272</v>
      </c>
      <c r="B103" s="54" t="s">
        <v>120</v>
      </c>
      <c r="C103" s="55">
        <f>IFERROR(VLOOKUP(A103,Sheet2!A:D,4,0),0)</f>
        <v>0</v>
      </c>
    </row>
    <row r="104" ht="20.25" customHeight="1" spans="1:3">
      <c r="A104" s="53" t="s">
        <v>273</v>
      </c>
      <c r="B104" s="54" t="s">
        <v>122</v>
      </c>
      <c r="C104" s="55">
        <f>IFERROR(VLOOKUP(A104,Sheet2!A:D,4,0),0)</f>
        <v>0</v>
      </c>
    </row>
    <row r="105" ht="20.25" customHeight="1" spans="1:3">
      <c r="A105" s="53" t="s">
        <v>274</v>
      </c>
      <c r="B105" s="54" t="s">
        <v>124</v>
      </c>
      <c r="C105" s="55">
        <f>IFERROR(VLOOKUP(A105,Sheet2!A:D,4,0),0)</f>
        <v>0</v>
      </c>
    </row>
    <row r="106" ht="20.25" customHeight="1" spans="1:3">
      <c r="A106" s="53" t="s">
        <v>275</v>
      </c>
      <c r="B106" s="54" t="s">
        <v>276</v>
      </c>
      <c r="C106" s="55">
        <f>IFERROR(VLOOKUP(A106,Sheet2!A:D,4,0),0)</f>
        <v>0</v>
      </c>
    </row>
    <row r="107" ht="20.25" customHeight="1" spans="1:3">
      <c r="A107" s="53" t="s">
        <v>277</v>
      </c>
      <c r="B107" s="54" t="s">
        <v>278</v>
      </c>
      <c r="C107" s="55">
        <f>IFERROR(VLOOKUP(A107,Sheet2!A:D,4,0),0)</f>
        <v>0</v>
      </c>
    </row>
    <row r="108" ht="20.25" customHeight="1" spans="1:3">
      <c r="A108" s="53" t="s">
        <v>279</v>
      </c>
      <c r="B108" s="54" t="s">
        <v>280</v>
      </c>
      <c r="C108" s="55">
        <f>IFERROR(VLOOKUP(A108,Sheet2!A:D,4,0),0)</f>
        <v>0</v>
      </c>
    </row>
    <row r="109" ht="20.25" customHeight="1" spans="1:3">
      <c r="A109" s="53" t="s">
        <v>281</v>
      </c>
      <c r="B109" s="54" t="s">
        <v>138</v>
      </c>
      <c r="C109" s="55">
        <f>IFERROR(VLOOKUP(A109,Sheet2!A:D,4,0),0)</f>
        <v>0</v>
      </c>
    </row>
    <row r="110" ht="20.25" customHeight="1" spans="1:3">
      <c r="A110" s="53" t="s">
        <v>282</v>
      </c>
      <c r="B110" s="54" t="s">
        <v>283</v>
      </c>
      <c r="C110" s="55">
        <f>IFERROR(VLOOKUP(A110,Sheet2!A:D,4,0),0)</f>
        <v>5</v>
      </c>
    </row>
    <row r="111" ht="20.25" customHeight="1" spans="1:3">
      <c r="A111" s="51" t="s">
        <v>284</v>
      </c>
      <c r="B111" s="52" t="s">
        <v>285</v>
      </c>
      <c r="C111" s="50">
        <f>SUM(C112:C121)</f>
        <v>0</v>
      </c>
    </row>
    <row r="112" ht="20.25" customHeight="1" spans="1:3">
      <c r="A112" s="53" t="s">
        <v>286</v>
      </c>
      <c r="B112" s="54" t="s">
        <v>120</v>
      </c>
      <c r="C112" s="55">
        <f>IFERROR(VLOOKUP(A112,Sheet2!A:D,4,0),0)</f>
        <v>0</v>
      </c>
    </row>
    <row r="113" ht="20.25" customHeight="1" spans="1:3">
      <c r="A113" s="53" t="s">
        <v>287</v>
      </c>
      <c r="B113" s="54" t="s">
        <v>122</v>
      </c>
      <c r="C113" s="55">
        <f>IFERROR(VLOOKUP(A113,Sheet2!A:D,4,0),0)</f>
        <v>0</v>
      </c>
    </row>
    <row r="114" ht="20.25" customHeight="1" spans="1:3">
      <c r="A114" s="53" t="s">
        <v>288</v>
      </c>
      <c r="B114" s="54" t="s">
        <v>124</v>
      </c>
      <c r="C114" s="55">
        <f>IFERROR(VLOOKUP(A114,Sheet2!A:D,4,0),0)</f>
        <v>0</v>
      </c>
    </row>
    <row r="115" ht="20.25" customHeight="1" spans="1:3">
      <c r="A115" s="53" t="s">
        <v>289</v>
      </c>
      <c r="B115" s="54" t="s">
        <v>290</v>
      </c>
      <c r="C115" s="55">
        <f>IFERROR(VLOOKUP(A115,Sheet2!A:D,4,0),0)</f>
        <v>0</v>
      </c>
    </row>
    <row r="116" ht="20.25" customHeight="1" spans="1:3">
      <c r="A116" s="53" t="s">
        <v>291</v>
      </c>
      <c r="B116" s="54" t="s">
        <v>292</v>
      </c>
      <c r="C116" s="55">
        <f>IFERROR(VLOOKUP(A116,Sheet2!A:D,4,0),0)</f>
        <v>0</v>
      </c>
    </row>
    <row r="117" ht="20.25" customHeight="1" spans="1:3">
      <c r="A117" s="53" t="s">
        <v>293</v>
      </c>
      <c r="B117" s="54" t="s">
        <v>294</v>
      </c>
      <c r="C117" s="55">
        <f>IFERROR(VLOOKUP(A117,Sheet2!A:D,4,0),0)</f>
        <v>0</v>
      </c>
    </row>
    <row r="118" ht="20.25" customHeight="1" spans="1:3">
      <c r="A118" s="53" t="s">
        <v>295</v>
      </c>
      <c r="B118" s="54" t="s">
        <v>296</v>
      </c>
      <c r="C118" s="55">
        <f>IFERROR(VLOOKUP(A118,Sheet2!A:D,4,0),0)</f>
        <v>0</v>
      </c>
    </row>
    <row r="119" ht="20.25" customHeight="1" spans="1:3">
      <c r="A119" s="53" t="s">
        <v>297</v>
      </c>
      <c r="B119" s="54" t="s">
        <v>298</v>
      </c>
      <c r="C119" s="55">
        <f>IFERROR(VLOOKUP(A119,Sheet2!A:D,4,0),0)</f>
        <v>0</v>
      </c>
    </row>
    <row r="120" ht="20.25" customHeight="1" spans="1:3">
      <c r="A120" s="53" t="s">
        <v>299</v>
      </c>
      <c r="B120" s="54" t="s">
        <v>138</v>
      </c>
      <c r="C120" s="55">
        <f>IFERROR(VLOOKUP(A120,Sheet2!A:D,4,0),0)</f>
        <v>0</v>
      </c>
    </row>
    <row r="121" ht="20.25" customHeight="1" spans="1:3">
      <c r="A121" s="53" t="s">
        <v>300</v>
      </c>
      <c r="B121" s="54" t="s">
        <v>301</v>
      </c>
      <c r="C121" s="55">
        <f>IFERROR(VLOOKUP(A121,Sheet2!A:D,4,0),0)</f>
        <v>0</v>
      </c>
    </row>
    <row r="122" ht="20.25" customHeight="1" spans="1:3">
      <c r="A122" s="51" t="s">
        <v>302</v>
      </c>
      <c r="B122" s="52" t="s">
        <v>303</v>
      </c>
      <c r="C122" s="50">
        <f>SUM(C123:C133)</f>
        <v>0</v>
      </c>
    </row>
    <row r="123" ht="20.25" customHeight="1" spans="1:3">
      <c r="A123" s="53" t="s">
        <v>304</v>
      </c>
      <c r="B123" s="54" t="s">
        <v>120</v>
      </c>
      <c r="C123" s="55">
        <f>IFERROR(VLOOKUP(A123,Sheet2!A:D,4,0),0)</f>
        <v>0</v>
      </c>
    </row>
    <row r="124" ht="20.25" customHeight="1" spans="1:3">
      <c r="A124" s="53" t="s">
        <v>305</v>
      </c>
      <c r="B124" s="54" t="s">
        <v>122</v>
      </c>
      <c r="C124" s="55">
        <f>IFERROR(VLOOKUP(A124,Sheet2!A:D,4,0),0)</f>
        <v>0</v>
      </c>
    </row>
    <row r="125" ht="20.25" customHeight="1" spans="1:3">
      <c r="A125" s="53" t="s">
        <v>306</v>
      </c>
      <c r="B125" s="54" t="s">
        <v>124</v>
      </c>
      <c r="C125" s="55">
        <f>IFERROR(VLOOKUP(A125,Sheet2!A:D,4,0),0)</f>
        <v>0</v>
      </c>
    </row>
    <row r="126" ht="20.25" customHeight="1" spans="1:3">
      <c r="A126" s="53" t="s">
        <v>307</v>
      </c>
      <c r="B126" s="54" t="s">
        <v>308</v>
      </c>
      <c r="C126" s="55">
        <f>IFERROR(VLOOKUP(A126,Sheet2!A:D,4,0),0)</f>
        <v>0</v>
      </c>
    </row>
    <row r="127" ht="20.25" customHeight="1" spans="1:3">
      <c r="A127" s="53" t="s">
        <v>309</v>
      </c>
      <c r="B127" s="54" t="s">
        <v>310</v>
      </c>
      <c r="C127" s="55">
        <f>IFERROR(VLOOKUP(A127,Sheet2!A:D,4,0),0)</f>
        <v>0</v>
      </c>
    </row>
    <row r="128" ht="20.25" customHeight="1" spans="1:3">
      <c r="A128" s="53" t="s">
        <v>311</v>
      </c>
      <c r="B128" s="54" t="s">
        <v>312</v>
      </c>
      <c r="C128" s="55">
        <f>IFERROR(VLOOKUP(A128,Sheet2!A:D,4,0),0)</f>
        <v>0</v>
      </c>
    </row>
    <row r="129" ht="20.25" customHeight="1" spans="1:3">
      <c r="A129" s="53" t="s">
        <v>313</v>
      </c>
      <c r="B129" s="54" t="s">
        <v>314</v>
      </c>
      <c r="C129" s="55">
        <f>IFERROR(VLOOKUP(A129,Sheet2!A:D,4,0),0)</f>
        <v>0</v>
      </c>
    </row>
    <row r="130" ht="20.25" customHeight="1" spans="1:3">
      <c r="A130" s="53" t="s">
        <v>315</v>
      </c>
      <c r="B130" s="54" t="s">
        <v>316</v>
      </c>
      <c r="C130" s="55">
        <f>IFERROR(VLOOKUP(A130,Sheet2!A:D,4,0),0)</f>
        <v>0</v>
      </c>
    </row>
    <row r="131" ht="20.25" customHeight="1" spans="1:3">
      <c r="A131" s="53" t="s">
        <v>317</v>
      </c>
      <c r="B131" s="54" t="s">
        <v>318</v>
      </c>
      <c r="C131" s="55">
        <f>IFERROR(VLOOKUP(A131,Sheet2!A:D,4,0),0)</f>
        <v>0</v>
      </c>
    </row>
    <row r="132" ht="20.25" customHeight="1" spans="1:3">
      <c r="A132" s="53" t="s">
        <v>319</v>
      </c>
      <c r="B132" s="54" t="s">
        <v>138</v>
      </c>
      <c r="C132" s="55">
        <f>IFERROR(VLOOKUP(A132,Sheet2!A:D,4,0),0)</f>
        <v>0</v>
      </c>
    </row>
    <row r="133" ht="20.25" customHeight="1" spans="1:3">
      <c r="A133" s="53" t="s">
        <v>320</v>
      </c>
      <c r="B133" s="54" t="s">
        <v>321</v>
      </c>
      <c r="C133" s="55">
        <f>IFERROR(VLOOKUP(A133,Sheet2!A:D,4,0),0)</f>
        <v>0</v>
      </c>
    </row>
    <row r="134" ht="20.25" customHeight="1" spans="1:3">
      <c r="A134" s="51" t="s">
        <v>322</v>
      </c>
      <c r="B134" s="52" t="s">
        <v>323</v>
      </c>
      <c r="C134" s="50">
        <f>SUM(C135:C140)</f>
        <v>0</v>
      </c>
    </row>
    <row r="135" ht="20.25" customHeight="1" spans="1:3">
      <c r="A135" s="53" t="s">
        <v>324</v>
      </c>
      <c r="B135" s="54" t="s">
        <v>120</v>
      </c>
      <c r="C135" s="55">
        <f>IFERROR(VLOOKUP(A135,Sheet2!A:D,4,0),0)</f>
        <v>0</v>
      </c>
    </row>
    <row r="136" ht="20.25" customHeight="1" spans="1:3">
      <c r="A136" s="53" t="s">
        <v>325</v>
      </c>
      <c r="B136" s="54" t="s">
        <v>122</v>
      </c>
      <c r="C136" s="55">
        <f>IFERROR(VLOOKUP(A136,Sheet2!A:D,4,0),0)</f>
        <v>0</v>
      </c>
    </row>
    <row r="137" ht="20.25" customHeight="1" spans="1:3">
      <c r="A137" s="53" t="s">
        <v>326</v>
      </c>
      <c r="B137" s="54" t="s">
        <v>124</v>
      </c>
      <c r="C137" s="55">
        <f>IFERROR(VLOOKUP(A137,Sheet2!A:D,4,0),0)</f>
        <v>0</v>
      </c>
    </row>
    <row r="138" ht="20.25" customHeight="1" spans="1:3">
      <c r="A138" s="53" t="s">
        <v>327</v>
      </c>
      <c r="B138" s="54" t="s">
        <v>328</v>
      </c>
      <c r="C138" s="55">
        <f>IFERROR(VLOOKUP(A138,Sheet2!A:D,4,0),0)</f>
        <v>0</v>
      </c>
    </row>
    <row r="139" ht="20.25" customHeight="1" spans="1:3">
      <c r="A139" s="53" t="s">
        <v>329</v>
      </c>
      <c r="B139" s="54" t="s">
        <v>138</v>
      </c>
      <c r="C139" s="55">
        <f>IFERROR(VLOOKUP(A139,Sheet2!A:D,4,0),0)</f>
        <v>0</v>
      </c>
    </row>
    <row r="140" ht="20.25" customHeight="1" spans="1:3">
      <c r="A140" s="53" t="s">
        <v>330</v>
      </c>
      <c r="B140" s="54" t="s">
        <v>331</v>
      </c>
      <c r="C140" s="55">
        <f>IFERROR(VLOOKUP(A140,Sheet2!A:D,4,0),0)</f>
        <v>0</v>
      </c>
    </row>
    <row r="141" ht="20.25" customHeight="1" spans="1:3">
      <c r="A141" s="51" t="s">
        <v>332</v>
      </c>
      <c r="B141" s="52" t="s">
        <v>333</v>
      </c>
      <c r="C141" s="50">
        <f>SUM(C142:C148)</f>
        <v>0</v>
      </c>
    </row>
    <row r="142" ht="20.25" customHeight="1" spans="1:3">
      <c r="A142" s="53" t="s">
        <v>334</v>
      </c>
      <c r="B142" s="54" t="s">
        <v>120</v>
      </c>
      <c r="C142" s="55">
        <f>IFERROR(VLOOKUP(A142,Sheet2!A:D,4,0),0)</f>
        <v>0</v>
      </c>
    </row>
    <row r="143" ht="20.25" customHeight="1" spans="1:3">
      <c r="A143" s="53" t="s">
        <v>335</v>
      </c>
      <c r="B143" s="54" t="s">
        <v>122</v>
      </c>
      <c r="C143" s="55">
        <f>IFERROR(VLOOKUP(A143,Sheet2!A:D,4,0),0)</f>
        <v>0</v>
      </c>
    </row>
    <row r="144" ht="20.25" customHeight="1" spans="1:3">
      <c r="A144" s="53" t="s">
        <v>336</v>
      </c>
      <c r="B144" s="54" t="s">
        <v>124</v>
      </c>
      <c r="C144" s="55">
        <f>IFERROR(VLOOKUP(A144,Sheet2!A:D,4,0),0)</f>
        <v>0</v>
      </c>
    </row>
    <row r="145" ht="20.25" customHeight="1" spans="1:3">
      <c r="A145" s="53" t="s">
        <v>337</v>
      </c>
      <c r="B145" s="54" t="s">
        <v>338</v>
      </c>
      <c r="C145" s="55">
        <f>IFERROR(VLOOKUP(A145,Sheet2!A:D,4,0),0)</f>
        <v>0</v>
      </c>
    </row>
    <row r="146" ht="20.25" customHeight="1" spans="1:3">
      <c r="A146" s="53" t="s">
        <v>339</v>
      </c>
      <c r="B146" s="54" t="s">
        <v>340</v>
      </c>
      <c r="C146" s="55">
        <f>IFERROR(VLOOKUP(A146,Sheet2!A:D,4,0),0)</f>
        <v>0</v>
      </c>
    </row>
    <row r="147" ht="20.25" customHeight="1" spans="1:3">
      <c r="A147" s="53" t="s">
        <v>341</v>
      </c>
      <c r="B147" s="54" t="s">
        <v>138</v>
      </c>
      <c r="C147" s="55">
        <f>IFERROR(VLOOKUP(A147,Sheet2!A:D,4,0),0)</f>
        <v>0</v>
      </c>
    </row>
    <row r="148" ht="20.25" customHeight="1" spans="1:3">
      <c r="A148" s="53" t="s">
        <v>342</v>
      </c>
      <c r="B148" s="54" t="s">
        <v>343</v>
      </c>
      <c r="C148" s="55">
        <f>IFERROR(VLOOKUP(A148,Sheet2!A:D,4,0),0)</f>
        <v>0</v>
      </c>
    </row>
    <row r="149" ht="20.25" customHeight="1" spans="1:3">
      <c r="A149" s="51" t="s">
        <v>344</v>
      </c>
      <c r="B149" s="52" t="s">
        <v>345</v>
      </c>
      <c r="C149" s="50">
        <f>SUM(C150:C154)</f>
        <v>0</v>
      </c>
    </row>
    <row r="150" ht="20.25" customHeight="1" spans="1:3">
      <c r="A150" s="53" t="s">
        <v>346</v>
      </c>
      <c r="B150" s="54" t="s">
        <v>120</v>
      </c>
      <c r="C150" s="55">
        <f>IFERROR(VLOOKUP(A150,Sheet2!A:D,4,0),0)</f>
        <v>0</v>
      </c>
    </row>
    <row r="151" ht="20.25" customHeight="1" spans="1:3">
      <c r="A151" s="53" t="s">
        <v>347</v>
      </c>
      <c r="B151" s="54" t="s">
        <v>122</v>
      </c>
      <c r="C151" s="55">
        <f>IFERROR(VLOOKUP(A151,Sheet2!A:D,4,0),0)</f>
        <v>0</v>
      </c>
    </row>
    <row r="152" ht="20.25" customHeight="1" spans="1:3">
      <c r="A152" s="53" t="s">
        <v>348</v>
      </c>
      <c r="B152" s="54" t="s">
        <v>124</v>
      </c>
      <c r="C152" s="55">
        <f>IFERROR(VLOOKUP(A152,Sheet2!A:D,4,0),0)</f>
        <v>0</v>
      </c>
    </row>
    <row r="153" ht="20.25" customHeight="1" spans="1:3">
      <c r="A153" s="53" t="s">
        <v>349</v>
      </c>
      <c r="B153" s="54" t="s">
        <v>350</v>
      </c>
      <c r="C153" s="55">
        <f>IFERROR(VLOOKUP(A153,Sheet2!A:D,4,0),0)</f>
        <v>0</v>
      </c>
    </row>
    <row r="154" ht="20.25" customHeight="1" spans="1:3">
      <c r="A154" s="53" t="s">
        <v>351</v>
      </c>
      <c r="B154" s="54" t="s">
        <v>352</v>
      </c>
      <c r="C154" s="55">
        <f>IFERROR(VLOOKUP(A154,Sheet2!A:D,4,0),0)</f>
        <v>0</v>
      </c>
    </row>
    <row r="155" ht="20.25" customHeight="1" spans="1:3">
      <c r="A155" s="51" t="s">
        <v>353</v>
      </c>
      <c r="B155" s="52" t="s">
        <v>354</v>
      </c>
      <c r="C155" s="50">
        <f>SUM(C156:C161)</f>
        <v>0</v>
      </c>
    </row>
    <row r="156" ht="20.25" customHeight="1" spans="1:3">
      <c r="A156" s="53" t="s">
        <v>355</v>
      </c>
      <c r="B156" s="54" t="s">
        <v>120</v>
      </c>
      <c r="C156" s="55">
        <f>IFERROR(VLOOKUP(A156,Sheet2!A:D,4,0),0)</f>
        <v>0</v>
      </c>
    </row>
    <row r="157" ht="20.25" customHeight="1" spans="1:3">
      <c r="A157" s="53" t="s">
        <v>356</v>
      </c>
      <c r="B157" s="54" t="s">
        <v>122</v>
      </c>
      <c r="C157" s="55">
        <f>IFERROR(VLOOKUP(A157,Sheet2!A:D,4,0),0)</f>
        <v>0</v>
      </c>
    </row>
    <row r="158" ht="20.25" customHeight="1" spans="1:3">
      <c r="A158" s="53" t="s">
        <v>357</v>
      </c>
      <c r="B158" s="54" t="s">
        <v>124</v>
      </c>
      <c r="C158" s="55">
        <f>IFERROR(VLOOKUP(A158,Sheet2!A:D,4,0),0)</f>
        <v>0</v>
      </c>
    </row>
    <row r="159" ht="20.25" customHeight="1" spans="1:3">
      <c r="A159" s="53" t="s">
        <v>358</v>
      </c>
      <c r="B159" s="54" t="s">
        <v>151</v>
      </c>
      <c r="C159" s="55">
        <f>IFERROR(VLOOKUP(A159,Sheet2!A:D,4,0),0)</f>
        <v>0</v>
      </c>
    </row>
    <row r="160" ht="20.25" customHeight="1" spans="1:3">
      <c r="A160" s="53" t="s">
        <v>359</v>
      </c>
      <c r="B160" s="54" t="s">
        <v>138</v>
      </c>
      <c r="C160" s="55">
        <f>IFERROR(VLOOKUP(A160,Sheet2!A:D,4,0),0)</f>
        <v>0</v>
      </c>
    </row>
    <row r="161" ht="20.25" customHeight="1" spans="1:3">
      <c r="A161" s="53" t="s">
        <v>360</v>
      </c>
      <c r="B161" s="54" t="s">
        <v>361</v>
      </c>
      <c r="C161" s="55">
        <f>IFERROR(VLOOKUP(A161,Sheet2!A:D,4,0),0)</f>
        <v>0</v>
      </c>
    </row>
    <row r="162" ht="20.25" customHeight="1" spans="1:3">
      <c r="A162" s="51" t="s">
        <v>362</v>
      </c>
      <c r="B162" s="52" t="s">
        <v>363</v>
      </c>
      <c r="C162" s="50">
        <f>SUM(C163:C168)</f>
        <v>5</v>
      </c>
    </row>
    <row r="163" ht="20.25" customHeight="1" spans="1:3">
      <c r="A163" s="53" t="s">
        <v>364</v>
      </c>
      <c r="B163" s="54" t="s">
        <v>120</v>
      </c>
      <c r="C163" s="55">
        <f>IFERROR(VLOOKUP(A163,Sheet2!A:D,4,0),0)</f>
        <v>0</v>
      </c>
    </row>
    <row r="164" ht="20.25" customHeight="1" spans="1:3">
      <c r="A164" s="53" t="s">
        <v>365</v>
      </c>
      <c r="B164" s="54" t="s">
        <v>122</v>
      </c>
      <c r="C164" s="55">
        <f>IFERROR(VLOOKUP(A164,Sheet2!A:D,4,0),0)</f>
        <v>0</v>
      </c>
    </row>
    <row r="165" ht="20.25" customHeight="1" spans="1:3">
      <c r="A165" s="53" t="s">
        <v>366</v>
      </c>
      <c r="B165" s="54" t="s">
        <v>124</v>
      </c>
      <c r="C165" s="55">
        <f>IFERROR(VLOOKUP(A165,Sheet2!A:D,4,0),0)</f>
        <v>0</v>
      </c>
    </row>
    <row r="166" ht="20.25" customHeight="1" spans="1:3">
      <c r="A166" s="53" t="s">
        <v>367</v>
      </c>
      <c r="B166" s="54" t="s">
        <v>368</v>
      </c>
      <c r="C166" s="55">
        <f>IFERROR(VLOOKUP(A166,Sheet2!A:D,4,0),0)</f>
        <v>0</v>
      </c>
    </row>
    <row r="167" ht="20.25" customHeight="1" spans="1:3">
      <c r="A167" s="53" t="s">
        <v>369</v>
      </c>
      <c r="B167" s="54" t="s">
        <v>138</v>
      </c>
      <c r="C167" s="55">
        <f>IFERROR(VLOOKUP(A167,Sheet2!A:D,4,0),0)</f>
        <v>0</v>
      </c>
    </row>
    <row r="168" ht="20.25" customHeight="1" spans="1:3">
      <c r="A168" s="53" t="s">
        <v>370</v>
      </c>
      <c r="B168" s="54" t="s">
        <v>371</v>
      </c>
      <c r="C168" s="55">
        <f>IFERROR(VLOOKUP(A168,Sheet2!A:D,4,0),0)</f>
        <v>5</v>
      </c>
    </row>
    <row r="169" ht="20.25" customHeight="1" spans="1:3">
      <c r="A169" s="51" t="s">
        <v>372</v>
      </c>
      <c r="B169" s="52" t="s">
        <v>373</v>
      </c>
      <c r="C169" s="50">
        <f>SUM(C170:C175)</f>
        <v>0</v>
      </c>
    </row>
    <row r="170" ht="20.25" customHeight="1" spans="1:3">
      <c r="A170" s="53" t="s">
        <v>374</v>
      </c>
      <c r="B170" s="54" t="s">
        <v>120</v>
      </c>
      <c r="C170" s="55">
        <f>IFERROR(VLOOKUP(A170,Sheet2!A:D,4,0),0)</f>
        <v>0</v>
      </c>
    </row>
    <row r="171" ht="20.25" customHeight="1" spans="1:3">
      <c r="A171" s="53" t="s">
        <v>375</v>
      </c>
      <c r="B171" s="54" t="s">
        <v>122</v>
      </c>
      <c r="C171" s="55">
        <f>IFERROR(VLOOKUP(A171,Sheet2!A:D,4,0),0)</f>
        <v>0</v>
      </c>
    </row>
    <row r="172" ht="20.25" customHeight="1" spans="1:3">
      <c r="A172" s="53" t="s">
        <v>376</v>
      </c>
      <c r="B172" s="54" t="s">
        <v>124</v>
      </c>
      <c r="C172" s="55">
        <f>IFERROR(VLOOKUP(A172,Sheet2!A:D,4,0),0)</f>
        <v>0</v>
      </c>
    </row>
    <row r="173" ht="20.25" customHeight="1" spans="1:3">
      <c r="A173" s="53" t="s">
        <v>377</v>
      </c>
      <c r="B173" s="54" t="s">
        <v>378</v>
      </c>
      <c r="C173" s="55">
        <f>IFERROR(VLOOKUP(A173,Sheet2!A:D,4,0),0)</f>
        <v>0</v>
      </c>
    </row>
    <row r="174" ht="20.25" customHeight="1" spans="1:3">
      <c r="A174" s="53" t="s">
        <v>379</v>
      </c>
      <c r="B174" s="54" t="s">
        <v>138</v>
      </c>
      <c r="C174" s="55">
        <f>IFERROR(VLOOKUP(A174,Sheet2!A:D,4,0),0)</f>
        <v>0</v>
      </c>
    </row>
    <row r="175" ht="33" customHeight="1" spans="1:3">
      <c r="A175" s="53" t="s">
        <v>380</v>
      </c>
      <c r="B175" s="54" t="s">
        <v>381</v>
      </c>
      <c r="C175" s="55">
        <f>IFERROR(VLOOKUP(A175,Sheet2!A:D,4,0),0)</f>
        <v>0</v>
      </c>
    </row>
    <row r="176" ht="20.25" customHeight="1" spans="1:3">
      <c r="A176" s="51" t="s">
        <v>382</v>
      </c>
      <c r="B176" s="52" t="s">
        <v>383</v>
      </c>
      <c r="C176" s="50">
        <f>SUM(C177:C182)</f>
        <v>60</v>
      </c>
    </row>
    <row r="177" ht="20.25" customHeight="1" spans="1:3">
      <c r="A177" s="53" t="s">
        <v>384</v>
      </c>
      <c r="B177" s="54" t="s">
        <v>120</v>
      </c>
      <c r="C177" s="55">
        <f>IFERROR(VLOOKUP(A177,Sheet2!A:D,4,0),0)</f>
        <v>0</v>
      </c>
    </row>
    <row r="178" ht="20.25" customHeight="1" spans="1:3">
      <c r="A178" s="53" t="s">
        <v>385</v>
      </c>
      <c r="B178" s="54" t="s">
        <v>122</v>
      </c>
      <c r="C178" s="55">
        <f>IFERROR(VLOOKUP(A178,Sheet2!A:D,4,0),0)</f>
        <v>0</v>
      </c>
    </row>
    <row r="179" ht="20.25" customHeight="1" spans="1:3">
      <c r="A179" s="53" t="s">
        <v>386</v>
      </c>
      <c r="B179" s="54" t="s">
        <v>124</v>
      </c>
      <c r="C179" s="55">
        <f>IFERROR(VLOOKUP(A179,Sheet2!A:D,4,0),0)</f>
        <v>0</v>
      </c>
    </row>
    <row r="180" ht="20.25" customHeight="1" spans="1:3">
      <c r="A180" s="53" t="s">
        <v>387</v>
      </c>
      <c r="B180" s="54" t="s">
        <v>388</v>
      </c>
      <c r="C180" s="55">
        <f>IFERROR(VLOOKUP(A180,Sheet2!A:D,4,0),0)</f>
        <v>0</v>
      </c>
    </row>
    <row r="181" ht="20.25" customHeight="1" spans="1:3">
      <c r="A181" s="53" t="s">
        <v>389</v>
      </c>
      <c r="B181" s="54" t="s">
        <v>138</v>
      </c>
      <c r="C181" s="55">
        <f>IFERROR(VLOOKUP(A181,Sheet2!A:D,4,0),0)</f>
        <v>0</v>
      </c>
    </row>
    <row r="182" ht="20.25" customHeight="1" spans="1:3">
      <c r="A182" s="53" t="s">
        <v>390</v>
      </c>
      <c r="B182" s="54" t="s">
        <v>391</v>
      </c>
      <c r="C182" s="55">
        <f>IFERROR(VLOOKUP(A182,Sheet2!A:D,4,0),0)</f>
        <v>60</v>
      </c>
    </row>
    <row r="183" ht="20.25" customHeight="1" spans="1:3">
      <c r="A183" s="51" t="s">
        <v>392</v>
      </c>
      <c r="B183" s="52" t="s">
        <v>393</v>
      </c>
      <c r="C183" s="50">
        <f>SUM(C184:C189)</f>
        <v>0</v>
      </c>
    </row>
    <row r="184" ht="20.25" customHeight="1" spans="1:3">
      <c r="A184" s="53" t="s">
        <v>394</v>
      </c>
      <c r="B184" s="54" t="s">
        <v>120</v>
      </c>
      <c r="C184" s="55">
        <f>IFERROR(VLOOKUP(A184,Sheet2!A:D,4,0),0)</f>
        <v>0</v>
      </c>
    </row>
    <row r="185" ht="20.25" customHeight="1" spans="1:3">
      <c r="A185" s="53" t="s">
        <v>395</v>
      </c>
      <c r="B185" s="54" t="s">
        <v>122</v>
      </c>
      <c r="C185" s="55">
        <f>IFERROR(VLOOKUP(A185,Sheet2!A:D,4,0),0)</f>
        <v>0</v>
      </c>
    </row>
    <row r="186" ht="20.25" customHeight="1" spans="1:3">
      <c r="A186" s="53" t="s">
        <v>396</v>
      </c>
      <c r="B186" s="54" t="s">
        <v>124</v>
      </c>
      <c r="C186" s="55">
        <f>IFERROR(VLOOKUP(A186,Sheet2!A:D,4,0),0)</f>
        <v>0</v>
      </c>
    </row>
    <row r="187" ht="20.25" customHeight="1" spans="1:3">
      <c r="A187" s="53" t="s">
        <v>397</v>
      </c>
      <c r="B187" s="54" t="s">
        <v>398</v>
      </c>
      <c r="C187" s="55">
        <f>IFERROR(VLOOKUP(A187,Sheet2!A:D,4,0),0)</f>
        <v>0</v>
      </c>
    </row>
    <row r="188" ht="20.25" customHeight="1" spans="1:3">
      <c r="A188" s="53" t="s">
        <v>399</v>
      </c>
      <c r="B188" s="54" t="s">
        <v>138</v>
      </c>
      <c r="C188" s="55">
        <f>IFERROR(VLOOKUP(A188,Sheet2!A:D,4,0),0)</f>
        <v>0</v>
      </c>
    </row>
    <row r="189" ht="20.25" customHeight="1" spans="1:3">
      <c r="A189" s="53" t="s">
        <v>400</v>
      </c>
      <c r="B189" s="54" t="s">
        <v>401</v>
      </c>
      <c r="C189" s="55">
        <f>IFERROR(VLOOKUP(A189,Sheet2!A:D,4,0),0)</f>
        <v>0</v>
      </c>
    </row>
    <row r="190" ht="20.25" customHeight="1" spans="1:3">
      <c r="A190" s="51" t="s">
        <v>402</v>
      </c>
      <c r="B190" s="52" t="s">
        <v>403</v>
      </c>
      <c r="C190" s="50">
        <f>SUM(C191:C197)</f>
        <v>0</v>
      </c>
    </row>
    <row r="191" ht="20.25" customHeight="1" spans="1:3">
      <c r="A191" s="53" t="s">
        <v>404</v>
      </c>
      <c r="B191" s="54" t="s">
        <v>120</v>
      </c>
      <c r="C191" s="55">
        <f>IFERROR(VLOOKUP(A191,Sheet2!A:D,4,0),0)</f>
        <v>0</v>
      </c>
    </row>
    <row r="192" ht="20.25" customHeight="1" spans="1:3">
      <c r="A192" s="53" t="s">
        <v>405</v>
      </c>
      <c r="B192" s="54" t="s">
        <v>122</v>
      </c>
      <c r="C192" s="55">
        <f>IFERROR(VLOOKUP(A192,Sheet2!A:D,4,0),0)</f>
        <v>0</v>
      </c>
    </row>
    <row r="193" ht="20.25" customHeight="1" spans="1:3">
      <c r="A193" s="53" t="s">
        <v>406</v>
      </c>
      <c r="B193" s="54" t="s">
        <v>124</v>
      </c>
      <c r="C193" s="55">
        <f>IFERROR(VLOOKUP(A193,Sheet2!A:D,4,0),0)</f>
        <v>0</v>
      </c>
    </row>
    <row r="194" ht="20.25" customHeight="1" spans="1:3">
      <c r="A194" s="53" t="s">
        <v>407</v>
      </c>
      <c r="B194" s="54" t="s">
        <v>408</v>
      </c>
      <c r="C194" s="55">
        <f>IFERROR(VLOOKUP(A194,Sheet2!A:D,4,0),0)</f>
        <v>0</v>
      </c>
    </row>
    <row r="195" ht="20.25" customHeight="1" spans="1:3">
      <c r="A195" s="53" t="s">
        <v>409</v>
      </c>
      <c r="B195" s="54" t="s">
        <v>410</v>
      </c>
      <c r="C195" s="55">
        <f>IFERROR(VLOOKUP(A195,Sheet2!A:D,4,0),0)</f>
        <v>0</v>
      </c>
    </row>
    <row r="196" ht="20.25" customHeight="1" spans="1:3">
      <c r="A196" s="53" t="s">
        <v>411</v>
      </c>
      <c r="B196" s="54" t="s">
        <v>138</v>
      </c>
      <c r="C196" s="55">
        <f>IFERROR(VLOOKUP(A196,Sheet2!A:D,4,0),0)</f>
        <v>0</v>
      </c>
    </row>
    <row r="197" ht="20.25" customHeight="1" spans="1:3">
      <c r="A197" s="53" t="s">
        <v>412</v>
      </c>
      <c r="B197" s="54" t="s">
        <v>413</v>
      </c>
      <c r="C197" s="55">
        <f>IFERROR(VLOOKUP(A197,Sheet2!A:D,4,0),0)</f>
        <v>0</v>
      </c>
    </row>
    <row r="198" ht="20.25" customHeight="1" spans="1:3">
      <c r="A198" s="51" t="s">
        <v>414</v>
      </c>
      <c r="B198" s="52" t="s">
        <v>415</v>
      </c>
      <c r="C198" s="50">
        <f>SUM(C199:C203)</f>
        <v>0</v>
      </c>
    </row>
    <row r="199" ht="20.25" customHeight="1" spans="1:3">
      <c r="A199" s="53" t="s">
        <v>416</v>
      </c>
      <c r="B199" s="54" t="s">
        <v>120</v>
      </c>
      <c r="C199" s="55">
        <f>IFERROR(VLOOKUP(A199,Sheet2!A:D,4,0),0)</f>
        <v>0</v>
      </c>
    </row>
    <row r="200" ht="20.25" customHeight="1" spans="1:3">
      <c r="A200" s="53" t="s">
        <v>417</v>
      </c>
      <c r="B200" s="54" t="s">
        <v>122</v>
      </c>
      <c r="C200" s="55">
        <f>IFERROR(VLOOKUP(A200,Sheet2!A:D,4,0),0)</f>
        <v>0</v>
      </c>
    </row>
    <row r="201" ht="20.25" customHeight="1" spans="1:3">
      <c r="A201" s="53" t="s">
        <v>418</v>
      </c>
      <c r="B201" s="54" t="s">
        <v>124</v>
      </c>
      <c r="C201" s="55">
        <f>IFERROR(VLOOKUP(A201,Sheet2!A:D,4,0),0)</f>
        <v>0</v>
      </c>
    </row>
    <row r="202" ht="20.25" customHeight="1" spans="1:3">
      <c r="A202" s="53" t="s">
        <v>419</v>
      </c>
      <c r="B202" s="54" t="s">
        <v>138</v>
      </c>
      <c r="C202" s="55">
        <f>IFERROR(VLOOKUP(A202,Sheet2!A:D,4,0),0)</f>
        <v>0</v>
      </c>
    </row>
    <row r="203" ht="20.25" customHeight="1" spans="1:3">
      <c r="A203" s="53" t="s">
        <v>420</v>
      </c>
      <c r="B203" s="54" t="s">
        <v>421</v>
      </c>
      <c r="C203" s="55">
        <f>IFERROR(VLOOKUP(A203,Sheet2!A:D,4,0),0)</f>
        <v>0</v>
      </c>
    </row>
    <row r="204" ht="20.25" customHeight="1" spans="1:3">
      <c r="A204" s="51" t="s">
        <v>422</v>
      </c>
      <c r="B204" s="52" t="s">
        <v>423</v>
      </c>
      <c r="C204" s="50">
        <f>SUM(C205:C209)</f>
        <v>0</v>
      </c>
    </row>
    <row r="205" ht="20.25" customHeight="1" spans="1:3">
      <c r="A205" s="53" t="s">
        <v>424</v>
      </c>
      <c r="B205" s="54" t="s">
        <v>120</v>
      </c>
      <c r="C205" s="55">
        <f>IFERROR(VLOOKUP(A205,Sheet2!A:D,4,0),0)</f>
        <v>0</v>
      </c>
    </row>
    <row r="206" ht="20.25" customHeight="1" spans="1:3">
      <c r="A206" s="53" t="s">
        <v>425</v>
      </c>
      <c r="B206" s="54" t="s">
        <v>122</v>
      </c>
      <c r="C206" s="55">
        <f>IFERROR(VLOOKUP(A206,Sheet2!A:D,4,0),0)</f>
        <v>0</v>
      </c>
    </row>
    <row r="207" ht="20.25" customHeight="1" spans="1:3">
      <c r="A207" s="53" t="s">
        <v>426</v>
      </c>
      <c r="B207" s="54" t="s">
        <v>124</v>
      </c>
      <c r="C207" s="55">
        <f>IFERROR(VLOOKUP(A207,Sheet2!A:D,4,0),0)</f>
        <v>0</v>
      </c>
    </row>
    <row r="208" ht="20.25" customHeight="1" spans="1:3">
      <c r="A208" s="53" t="s">
        <v>427</v>
      </c>
      <c r="B208" s="54" t="s">
        <v>138</v>
      </c>
      <c r="C208" s="55">
        <f>IFERROR(VLOOKUP(A208,Sheet2!A:D,4,0),0)</f>
        <v>0</v>
      </c>
    </row>
    <row r="209" ht="20.25" customHeight="1" spans="1:3">
      <c r="A209" s="53" t="s">
        <v>428</v>
      </c>
      <c r="B209" s="54" t="s">
        <v>429</v>
      </c>
      <c r="C209" s="55">
        <f>IFERROR(VLOOKUP(A209,Sheet2!A:D,4,0),0)</f>
        <v>0</v>
      </c>
    </row>
    <row r="210" ht="20.25" customHeight="1" spans="1:3">
      <c r="A210" s="51" t="s">
        <v>430</v>
      </c>
      <c r="B210" s="52" t="s">
        <v>431</v>
      </c>
      <c r="C210" s="50">
        <f>SUM(C211:C216)</f>
        <v>0</v>
      </c>
    </row>
    <row r="211" ht="20.25" customHeight="1" spans="1:3">
      <c r="A211" s="53" t="s">
        <v>432</v>
      </c>
      <c r="B211" s="54" t="s">
        <v>120</v>
      </c>
      <c r="C211" s="55">
        <f>IFERROR(VLOOKUP(A211,Sheet2!A:D,4,0),0)</f>
        <v>0</v>
      </c>
    </row>
    <row r="212" ht="20.25" customHeight="1" spans="1:3">
      <c r="A212" s="53" t="s">
        <v>433</v>
      </c>
      <c r="B212" s="54" t="s">
        <v>122</v>
      </c>
      <c r="C212" s="55">
        <f>IFERROR(VLOOKUP(A212,Sheet2!A:D,4,0),0)</f>
        <v>0</v>
      </c>
    </row>
    <row r="213" ht="20.25" customHeight="1" spans="1:3">
      <c r="A213" s="53" t="s">
        <v>434</v>
      </c>
      <c r="B213" s="54" t="s">
        <v>124</v>
      </c>
      <c r="C213" s="55">
        <f>IFERROR(VLOOKUP(A213,Sheet2!A:D,4,0),0)</f>
        <v>0</v>
      </c>
    </row>
    <row r="214" ht="20.25" customHeight="1" spans="1:3">
      <c r="A214" s="53" t="s">
        <v>435</v>
      </c>
      <c r="B214" s="54" t="s">
        <v>436</v>
      </c>
      <c r="C214" s="55">
        <f>IFERROR(VLOOKUP(A214,Sheet2!A:D,4,0),0)</f>
        <v>0</v>
      </c>
    </row>
    <row r="215" ht="20.25" customHeight="1" spans="1:3">
      <c r="A215" s="53" t="s">
        <v>437</v>
      </c>
      <c r="B215" s="54" t="s">
        <v>138</v>
      </c>
      <c r="C215" s="55">
        <f>IFERROR(VLOOKUP(A215,Sheet2!A:D,4,0),0)</f>
        <v>0</v>
      </c>
    </row>
    <row r="216" ht="20.25" customHeight="1" spans="1:3">
      <c r="A216" s="53" t="s">
        <v>438</v>
      </c>
      <c r="B216" s="54" t="s">
        <v>439</v>
      </c>
      <c r="C216" s="55">
        <f>IFERROR(VLOOKUP(A216,Sheet2!A:D,4,0),0)</f>
        <v>0</v>
      </c>
    </row>
    <row r="217" ht="20.25" customHeight="1" spans="1:3">
      <c r="A217" s="51" t="s">
        <v>440</v>
      </c>
      <c r="B217" s="52" t="s">
        <v>441</v>
      </c>
      <c r="C217" s="50">
        <f>SUM(C218:C231)</f>
        <v>0</v>
      </c>
    </row>
    <row r="218" ht="20.25" customHeight="1" spans="1:3">
      <c r="A218" s="53" t="s">
        <v>442</v>
      </c>
      <c r="B218" s="54" t="s">
        <v>120</v>
      </c>
      <c r="C218" s="55">
        <f>IFERROR(VLOOKUP(A218,Sheet2!A:D,4,0),0)</f>
        <v>0</v>
      </c>
    </row>
    <row r="219" ht="20.25" customHeight="1" spans="1:3">
      <c r="A219" s="53" t="s">
        <v>443</v>
      </c>
      <c r="B219" s="54" t="s">
        <v>122</v>
      </c>
      <c r="C219" s="55">
        <f>IFERROR(VLOOKUP(A219,Sheet2!A:D,4,0),0)</f>
        <v>0</v>
      </c>
    </row>
    <row r="220" ht="20.25" customHeight="1" spans="1:3">
      <c r="A220" s="53" t="s">
        <v>444</v>
      </c>
      <c r="B220" s="54" t="s">
        <v>124</v>
      </c>
      <c r="C220" s="55">
        <f>IFERROR(VLOOKUP(A220,Sheet2!A:D,4,0),0)</f>
        <v>0</v>
      </c>
    </row>
    <row r="221" ht="20.25" customHeight="1" spans="1:3">
      <c r="A221" s="53" t="s">
        <v>445</v>
      </c>
      <c r="B221" s="54" t="s">
        <v>446</v>
      </c>
      <c r="C221" s="55">
        <f>IFERROR(VLOOKUP(A221,Sheet2!A:D,4,0),0)</f>
        <v>0</v>
      </c>
    </row>
    <row r="222" ht="20.25" customHeight="1" spans="1:3">
      <c r="A222" s="53" t="s">
        <v>447</v>
      </c>
      <c r="B222" s="54" t="s">
        <v>448</v>
      </c>
      <c r="C222" s="55">
        <f>IFERROR(VLOOKUP(A222,Sheet2!A:D,4,0),0)</f>
        <v>0</v>
      </c>
    </row>
    <row r="223" ht="20.25" customHeight="1" spans="1:3">
      <c r="A223" s="53" t="s">
        <v>449</v>
      </c>
      <c r="B223" s="54" t="s">
        <v>219</v>
      </c>
      <c r="C223" s="55">
        <f>IFERROR(VLOOKUP(A223,Sheet2!A:D,4,0),0)</f>
        <v>0</v>
      </c>
    </row>
    <row r="224" ht="20.25" customHeight="1" spans="1:3">
      <c r="A224" s="53" t="s">
        <v>450</v>
      </c>
      <c r="B224" s="54" t="s">
        <v>451</v>
      </c>
      <c r="C224" s="55">
        <f>IFERROR(VLOOKUP(A224,Sheet2!A:D,4,0),0)</f>
        <v>0</v>
      </c>
    </row>
    <row r="225" ht="20.25" customHeight="1" spans="1:3">
      <c r="A225" s="53" t="s">
        <v>452</v>
      </c>
      <c r="B225" s="54" t="s">
        <v>453</v>
      </c>
      <c r="C225" s="55">
        <f>IFERROR(VLOOKUP(A225,Sheet2!A:D,4,0),0)</f>
        <v>0</v>
      </c>
    </row>
    <row r="226" ht="20.25" customHeight="1" spans="1:3">
      <c r="A226" s="53" t="s">
        <v>454</v>
      </c>
      <c r="B226" s="54" t="s">
        <v>455</v>
      </c>
      <c r="C226" s="55">
        <f>IFERROR(VLOOKUP(A226,Sheet2!A:D,4,0),0)</f>
        <v>0</v>
      </c>
    </row>
    <row r="227" ht="20.25" customHeight="1" spans="1:3">
      <c r="A227" s="53" t="s">
        <v>456</v>
      </c>
      <c r="B227" s="54" t="s">
        <v>457</v>
      </c>
      <c r="C227" s="55">
        <f>IFERROR(VLOOKUP(A227,Sheet2!A:D,4,0),0)</f>
        <v>0</v>
      </c>
    </row>
    <row r="228" ht="20.25" customHeight="1" spans="1:3">
      <c r="A228" s="53" t="s">
        <v>458</v>
      </c>
      <c r="B228" s="54" t="s">
        <v>459</v>
      </c>
      <c r="C228" s="55">
        <f>IFERROR(VLOOKUP(A228,Sheet2!A:D,4,0),0)</f>
        <v>0</v>
      </c>
    </row>
    <row r="229" ht="20.25" customHeight="1" spans="1:3">
      <c r="A229" s="53" t="s">
        <v>460</v>
      </c>
      <c r="B229" s="54" t="s">
        <v>461</v>
      </c>
      <c r="C229" s="55">
        <f>IFERROR(VLOOKUP(A229,Sheet2!A:D,4,0),0)</f>
        <v>0</v>
      </c>
    </row>
    <row r="230" ht="20.25" customHeight="1" spans="1:3">
      <c r="A230" s="53" t="s">
        <v>462</v>
      </c>
      <c r="B230" s="54" t="s">
        <v>138</v>
      </c>
      <c r="C230" s="55">
        <f>IFERROR(VLOOKUP(A230,Sheet2!A:D,4,0),0)</f>
        <v>0</v>
      </c>
    </row>
    <row r="231" ht="20.25" customHeight="1" spans="1:3">
      <c r="A231" s="53" t="s">
        <v>463</v>
      </c>
      <c r="B231" s="54" t="s">
        <v>464</v>
      </c>
      <c r="C231" s="55">
        <f>IFERROR(VLOOKUP(A231,Sheet2!A:D,4,0),0)</f>
        <v>0</v>
      </c>
    </row>
    <row r="232" ht="20.25" customHeight="1" spans="1:3">
      <c r="A232" s="56" t="s">
        <v>465</v>
      </c>
      <c r="B232" s="57" t="s">
        <v>466</v>
      </c>
      <c r="C232" s="55"/>
    </row>
    <row r="233" ht="20.25" customHeight="1" spans="1:3">
      <c r="A233" s="58" t="s">
        <v>467</v>
      </c>
      <c r="B233" s="59" t="s">
        <v>120</v>
      </c>
      <c r="C233" s="55"/>
    </row>
    <row r="234" ht="20.25" customHeight="1" spans="1:3">
      <c r="A234" s="58" t="s">
        <v>468</v>
      </c>
      <c r="B234" s="59" t="s">
        <v>122</v>
      </c>
      <c r="C234" s="55"/>
    </row>
    <row r="235" ht="20.25" customHeight="1" spans="1:3">
      <c r="A235" s="58" t="s">
        <v>469</v>
      </c>
      <c r="B235" s="59" t="s">
        <v>124</v>
      </c>
      <c r="C235" s="55"/>
    </row>
    <row r="236" ht="20.25" customHeight="1" spans="1:3">
      <c r="A236" s="58" t="s">
        <v>470</v>
      </c>
      <c r="B236" s="59" t="s">
        <v>378</v>
      </c>
      <c r="C236" s="55"/>
    </row>
    <row r="237" ht="20.25" customHeight="1" spans="1:3">
      <c r="A237" s="58" t="s">
        <v>471</v>
      </c>
      <c r="B237" s="59" t="s">
        <v>138</v>
      </c>
      <c r="C237" s="55"/>
    </row>
    <row r="238" ht="20.25" customHeight="1" spans="1:3">
      <c r="A238" s="58" t="s">
        <v>472</v>
      </c>
      <c r="B238" s="59" t="s">
        <v>473</v>
      </c>
      <c r="C238" s="55"/>
    </row>
    <row r="239" ht="20.25" customHeight="1" spans="1:3">
      <c r="A239" s="60" t="s">
        <v>474</v>
      </c>
      <c r="B239" s="61" t="s">
        <v>475</v>
      </c>
      <c r="C239" s="55"/>
    </row>
    <row r="240" ht="20.25" customHeight="1" spans="1:3">
      <c r="A240" s="62" t="s">
        <v>476</v>
      </c>
      <c r="B240" s="63" t="s">
        <v>120</v>
      </c>
      <c r="C240" s="55"/>
    </row>
    <row r="241" ht="20.25" customHeight="1" spans="1:3">
      <c r="A241" s="62" t="s">
        <v>477</v>
      </c>
      <c r="B241" s="63" t="s">
        <v>122</v>
      </c>
      <c r="C241" s="55"/>
    </row>
    <row r="242" ht="20.25" customHeight="1" spans="1:3">
      <c r="A242" s="62" t="s">
        <v>478</v>
      </c>
      <c r="B242" s="63" t="s">
        <v>124</v>
      </c>
      <c r="C242" s="55"/>
    </row>
    <row r="243" ht="20.25" customHeight="1" spans="1:3">
      <c r="A243" s="62" t="s">
        <v>479</v>
      </c>
      <c r="B243" s="63" t="s">
        <v>480</v>
      </c>
      <c r="C243" s="55"/>
    </row>
    <row r="244" ht="20.25" customHeight="1" spans="1:3">
      <c r="A244" s="62" t="s">
        <v>481</v>
      </c>
      <c r="B244" s="63" t="s">
        <v>138</v>
      </c>
      <c r="C244" s="55"/>
    </row>
    <row r="245" ht="20.25" customHeight="1" spans="1:3">
      <c r="A245" s="62" t="s">
        <v>482</v>
      </c>
      <c r="B245" s="63" t="s">
        <v>483</v>
      </c>
      <c r="C245" s="55"/>
    </row>
    <row r="246" ht="20.25" customHeight="1" spans="1:3">
      <c r="A246" s="60" t="s">
        <v>484</v>
      </c>
      <c r="B246" s="61" t="s">
        <v>485</v>
      </c>
      <c r="C246" s="55"/>
    </row>
    <row r="247" ht="20.25" customHeight="1" spans="1:3">
      <c r="A247" s="62" t="s">
        <v>486</v>
      </c>
      <c r="B247" s="63" t="s">
        <v>120</v>
      </c>
      <c r="C247" s="55"/>
    </row>
    <row r="248" ht="20.25" customHeight="1" spans="1:3">
      <c r="A248" s="62" t="s">
        <v>487</v>
      </c>
      <c r="B248" s="63" t="s">
        <v>122</v>
      </c>
      <c r="C248" s="55"/>
    </row>
    <row r="249" ht="20.25" customHeight="1" spans="1:3">
      <c r="A249" s="62" t="s">
        <v>488</v>
      </c>
      <c r="B249" s="63" t="s">
        <v>124</v>
      </c>
      <c r="C249" s="55"/>
    </row>
    <row r="250" ht="20.25" customHeight="1" spans="1:3">
      <c r="A250" s="62" t="s">
        <v>489</v>
      </c>
      <c r="B250" s="63" t="s">
        <v>138</v>
      </c>
      <c r="C250" s="55"/>
    </row>
    <row r="251" ht="20.25" customHeight="1" spans="1:3">
      <c r="A251" s="62" t="s">
        <v>490</v>
      </c>
      <c r="B251" s="63" t="s">
        <v>491</v>
      </c>
      <c r="C251" s="55"/>
    </row>
    <row r="252" ht="20.25" customHeight="1" spans="1:3">
      <c r="A252" s="51" t="s">
        <v>492</v>
      </c>
      <c r="B252" s="52" t="s">
        <v>493</v>
      </c>
      <c r="C252" s="50">
        <f>SUM(C253:C254)</f>
        <v>0</v>
      </c>
    </row>
    <row r="253" ht="20.25" customHeight="1" spans="1:3">
      <c r="A253" s="53" t="s">
        <v>494</v>
      </c>
      <c r="B253" s="54" t="s">
        <v>495</v>
      </c>
      <c r="C253" s="55">
        <f>IFERROR(VLOOKUP(A253,Sheet2!A:D,4,0),0)</f>
        <v>0</v>
      </c>
    </row>
    <row r="254" ht="20.25" customHeight="1" spans="1:3">
      <c r="A254" s="53" t="s">
        <v>496</v>
      </c>
      <c r="B254" s="54" t="s">
        <v>497</v>
      </c>
      <c r="C254" s="55">
        <f>IFERROR(VLOOKUP(A254,Sheet2!A:D,4,0),0)</f>
        <v>0</v>
      </c>
    </row>
    <row r="255" ht="20.25" customHeight="1" spans="1:3">
      <c r="A255" s="51" t="s">
        <v>498</v>
      </c>
      <c r="B255" s="52" t="s">
        <v>499</v>
      </c>
      <c r="C255" s="50">
        <f>C256+C263+C266+C269+C275+C280+C282+C287+C293</f>
        <v>0</v>
      </c>
    </row>
    <row r="256" ht="20.25" customHeight="1" spans="1:3">
      <c r="A256" s="51" t="s">
        <v>500</v>
      </c>
      <c r="B256" s="52" t="s">
        <v>501</v>
      </c>
      <c r="C256" s="50">
        <f>SUM(C257:C262)</f>
        <v>0</v>
      </c>
    </row>
    <row r="257" ht="20.25" customHeight="1" spans="1:3">
      <c r="A257" s="53" t="s">
        <v>502</v>
      </c>
      <c r="B257" s="54" t="s">
        <v>120</v>
      </c>
      <c r="C257" s="55">
        <f>IFERROR(VLOOKUP(A257,Sheet2!A:D,4,0),0)</f>
        <v>0</v>
      </c>
    </row>
    <row r="258" ht="20.25" customHeight="1" spans="1:3">
      <c r="A258" s="53" t="s">
        <v>503</v>
      </c>
      <c r="B258" s="54" t="s">
        <v>122</v>
      </c>
      <c r="C258" s="55">
        <f>IFERROR(VLOOKUP(A258,Sheet2!A:D,4,0),0)</f>
        <v>0</v>
      </c>
    </row>
    <row r="259" ht="20.25" customHeight="1" spans="1:3">
      <c r="A259" s="53" t="s">
        <v>504</v>
      </c>
      <c r="B259" s="54" t="s">
        <v>124</v>
      </c>
      <c r="C259" s="55">
        <f>IFERROR(VLOOKUP(A259,Sheet2!A:D,4,0),0)</f>
        <v>0</v>
      </c>
    </row>
    <row r="260" ht="20.25" customHeight="1" spans="1:3">
      <c r="A260" s="53" t="s">
        <v>505</v>
      </c>
      <c r="B260" s="54" t="s">
        <v>378</v>
      </c>
      <c r="C260" s="55">
        <f>IFERROR(VLOOKUP(A260,Sheet2!A:D,4,0),0)</f>
        <v>0</v>
      </c>
    </row>
    <row r="261" ht="20.25" customHeight="1" spans="1:3">
      <c r="A261" s="53" t="s">
        <v>506</v>
      </c>
      <c r="B261" s="54" t="s">
        <v>138</v>
      </c>
      <c r="C261" s="55">
        <f>IFERROR(VLOOKUP(A261,Sheet2!A:D,4,0),0)</f>
        <v>0</v>
      </c>
    </row>
    <row r="262" ht="20.25" customHeight="1" spans="1:3">
      <c r="A262" s="53" t="s">
        <v>507</v>
      </c>
      <c r="B262" s="54" t="s">
        <v>508</v>
      </c>
      <c r="C262" s="55">
        <f>IFERROR(VLOOKUP(A262,Sheet2!A:D,4,0),0)</f>
        <v>0</v>
      </c>
    </row>
    <row r="263" ht="20.25" customHeight="1" spans="1:3">
      <c r="A263" s="51" t="s">
        <v>509</v>
      </c>
      <c r="B263" s="52" t="s">
        <v>510</v>
      </c>
      <c r="C263" s="50">
        <f>SUM(C264:C265)</f>
        <v>0</v>
      </c>
    </row>
    <row r="264" ht="20.25" customHeight="1" spans="1:3">
      <c r="A264" s="53" t="s">
        <v>511</v>
      </c>
      <c r="B264" s="54" t="s">
        <v>512</v>
      </c>
      <c r="C264" s="55">
        <f>IFERROR(VLOOKUP(A264,Sheet2!A:D,4,0),0)</f>
        <v>0</v>
      </c>
    </row>
    <row r="265" ht="20.25" customHeight="1" spans="1:3">
      <c r="A265" s="53" t="s">
        <v>513</v>
      </c>
      <c r="B265" s="54" t="s">
        <v>514</v>
      </c>
      <c r="C265" s="55">
        <f>IFERROR(VLOOKUP(A265,Sheet2!A:D,4,0),0)</f>
        <v>0</v>
      </c>
    </row>
    <row r="266" ht="20.25" customHeight="1" spans="1:3">
      <c r="A266" s="51" t="s">
        <v>515</v>
      </c>
      <c r="B266" s="52" t="s">
        <v>516</v>
      </c>
      <c r="C266" s="50">
        <f>SUM(C267:C268)</f>
        <v>0</v>
      </c>
    </row>
    <row r="267" ht="20.25" customHeight="1" spans="1:3">
      <c r="A267" s="53" t="s">
        <v>517</v>
      </c>
      <c r="B267" s="54" t="s">
        <v>518</v>
      </c>
      <c r="C267" s="55">
        <f>IFERROR(VLOOKUP(A267,Sheet2!A:D,4,0),0)</f>
        <v>0</v>
      </c>
    </row>
    <row r="268" ht="20.25" customHeight="1" spans="1:3">
      <c r="A268" s="53" t="s">
        <v>519</v>
      </c>
      <c r="B268" s="54" t="s">
        <v>520</v>
      </c>
      <c r="C268" s="55">
        <f>IFERROR(VLOOKUP(A268,Sheet2!A:D,4,0),0)</f>
        <v>0</v>
      </c>
    </row>
    <row r="269" ht="20.25" customHeight="1" spans="1:3">
      <c r="A269" s="51" t="s">
        <v>521</v>
      </c>
      <c r="B269" s="52" t="s">
        <v>522</v>
      </c>
      <c r="C269" s="50">
        <f>SUM(C270:C274)</f>
        <v>0</v>
      </c>
    </row>
    <row r="270" ht="20.25" customHeight="1" spans="1:3">
      <c r="A270" s="53" t="s">
        <v>523</v>
      </c>
      <c r="B270" s="54" t="s">
        <v>524</v>
      </c>
      <c r="C270" s="55">
        <f>IFERROR(VLOOKUP(A270,Sheet2!A:D,4,0),0)</f>
        <v>0</v>
      </c>
    </row>
    <row r="271" ht="20.25" customHeight="1" spans="1:3">
      <c r="A271" s="53" t="s">
        <v>525</v>
      </c>
      <c r="B271" s="54" t="s">
        <v>526</v>
      </c>
      <c r="C271" s="55">
        <f>IFERROR(VLOOKUP(A271,Sheet2!A:D,4,0),0)</f>
        <v>0</v>
      </c>
    </row>
    <row r="272" ht="20.25" customHeight="1" spans="1:3">
      <c r="A272" s="53" t="s">
        <v>527</v>
      </c>
      <c r="B272" s="54" t="s">
        <v>528</v>
      </c>
      <c r="C272" s="55">
        <f>IFERROR(VLOOKUP(A272,Sheet2!A:D,4,0),0)</f>
        <v>0</v>
      </c>
    </row>
    <row r="273" ht="20.25" customHeight="1" spans="1:6">
      <c r="A273" s="53" t="s">
        <v>529</v>
      </c>
      <c r="B273" s="54" t="s">
        <v>530</v>
      </c>
      <c r="C273" s="55">
        <f>IFERROR(VLOOKUP(A273,Sheet2!A:D,4,0),0)</f>
        <v>0</v>
      </c>
    </row>
    <row r="274" ht="20.25" customHeight="1" spans="1:6">
      <c r="A274" s="53" t="s">
        <v>531</v>
      </c>
      <c r="B274" s="54" t="s">
        <v>532</v>
      </c>
      <c r="C274" s="55">
        <f>IFERROR(VLOOKUP(A274,Sheet2!A:D,4,0),0)</f>
        <v>0</v>
      </c>
    </row>
    <row r="275" ht="20.25" customHeight="1" spans="1:6">
      <c r="A275" s="51" t="s">
        <v>533</v>
      </c>
      <c r="B275" s="52" t="s">
        <v>534</v>
      </c>
      <c r="C275" s="50">
        <f>SUM(C276:C279)</f>
        <v>0</v>
      </c>
    </row>
    <row r="276" ht="20.25" customHeight="1" spans="1:6">
      <c r="A276" s="53" t="s">
        <v>535</v>
      </c>
      <c r="B276" s="54" t="s">
        <v>536</v>
      </c>
      <c r="C276" s="55">
        <f>IFERROR(VLOOKUP(A276,Sheet2!A:D,4,0),0)</f>
        <v>0</v>
      </c>
    </row>
    <row r="277" ht="20.25" customHeight="1" spans="1:6">
      <c r="A277" s="53" t="s">
        <v>537</v>
      </c>
      <c r="B277" s="54" t="s">
        <v>538</v>
      </c>
      <c r="C277" s="55">
        <f>IFERROR(VLOOKUP(A277,Sheet2!A:D,4,0),0)</f>
        <v>0</v>
      </c>
    </row>
    <row r="278" ht="20.25" customHeight="1" spans="1:6">
      <c r="A278" s="53" t="s">
        <v>539</v>
      </c>
      <c r="B278" s="54" t="s">
        <v>540</v>
      </c>
      <c r="C278" s="55">
        <f>IFERROR(VLOOKUP(A278,Sheet2!A:D,4,0),0)</f>
        <v>0</v>
      </c>
    </row>
    <row r="279" ht="20.25" customHeight="1" spans="1:6">
      <c r="A279" s="53" t="s">
        <v>541</v>
      </c>
      <c r="B279" s="54" t="s">
        <v>542</v>
      </c>
      <c r="C279" s="55">
        <f>IFERROR(VLOOKUP(A279,Sheet2!A:D,4,0),0)</f>
        <v>0</v>
      </c>
    </row>
    <row r="280" ht="20.25" customHeight="1" spans="1:6">
      <c r="A280" s="51" t="s">
        <v>543</v>
      </c>
      <c r="B280" s="52" t="s">
        <v>544</v>
      </c>
      <c r="C280" s="50">
        <f>SUM(C281)</f>
        <v>0</v>
      </c>
    </row>
    <row r="281" s="39" customFormat="1" ht="20.25" customHeight="1" spans="1:6">
      <c r="A281" s="53" t="s">
        <v>545</v>
      </c>
      <c r="B281" s="54" t="s">
        <v>546</v>
      </c>
      <c r="C281" s="55">
        <f>IFERROR(VLOOKUP(A281,Sheet2!A:D,4,0),0)</f>
        <v>0</v>
      </c>
      <c r="F281" s="64"/>
    </row>
    <row r="282" ht="20.25" customHeight="1" spans="1:6">
      <c r="A282" s="51" t="s">
        <v>547</v>
      </c>
      <c r="B282" s="52" t="s">
        <v>548</v>
      </c>
      <c r="C282" s="50">
        <f>SUM(C283:C286)</f>
        <v>0</v>
      </c>
    </row>
    <row r="283" ht="20.25" customHeight="1" spans="1:6">
      <c r="A283" s="53" t="s">
        <v>549</v>
      </c>
      <c r="B283" s="54" t="s">
        <v>550</v>
      </c>
      <c r="C283" s="55">
        <f>IFERROR(VLOOKUP(A283,Sheet2!A:D,4,0),0)</f>
        <v>0</v>
      </c>
    </row>
    <row r="284" ht="20.25" customHeight="1" spans="1:6">
      <c r="A284" s="53" t="s">
        <v>551</v>
      </c>
      <c r="B284" s="54" t="s">
        <v>552</v>
      </c>
      <c r="C284" s="55">
        <f>IFERROR(VLOOKUP(A284,Sheet2!A:D,4,0),0)</f>
        <v>0</v>
      </c>
    </row>
    <row r="285" ht="20.25" customHeight="1" spans="1:6">
      <c r="A285" s="53" t="s">
        <v>553</v>
      </c>
      <c r="B285" s="54" t="s">
        <v>554</v>
      </c>
      <c r="C285" s="55">
        <f>IFERROR(VLOOKUP(A285,Sheet2!A:D,4,0),0)</f>
        <v>0</v>
      </c>
    </row>
    <row r="286" ht="20.25" customHeight="1" spans="1:6">
      <c r="A286" s="53" t="s">
        <v>555</v>
      </c>
      <c r="B286" s="54" t="s">
        <v>40</v>
      </c>
      <c r="C286" s="55">
        <f>IFERROR(VLOOKUP(A286,Sheet2!A:D,4,0),0)</f>
        <v>0</v>
      </c>
    </row>
    <row r="287" ht="20.25" customHeight="1" spans="1:6">
      <c r="A287" s="51" t="s">
        <v>556</v>
      </c>
      <c r="B287" s="52" t="s">
        <v>557</v>
      </c>
      <c r="C287" s="50">
        <f>SUM(C288:C292)</f>
        <v>0</v>
      </c>
    </row>
    <row r="288" ht="20.25" customHeight="1" spans="1:6">
      <c r="A288" s="53" t="s">
        <v>558</v>
      </c>
      <c r="B288" s="54" t="s">
        <v>120</v>
      </c>
      <c r="C288" s="55">
        <f>IFERROR(VLOOKUP(A288,Sheet2!A:D,4,0),0)</f>
        <v>0</v>
      </c>
    </row>
    <row r="289" ht="20.25" customHeight="1" spans="1:3">
      <c r="A289" s="53" t="s">
        <v>559</v>
      </c>
      <c r="B289" s="54" t="s">
        <v>122</v>
      </c>
      <c r="C289" s="55">
        <f>IFERROR(VLOOKUP(A289,Sheet2!A:D,4,0),0)</f>
        <v>0</v>
      </c>
    </row>
    <row r="290" ht="20.25" customHeight="1" spans="1:3">
      <c r="A290" s="53" t="s">
        <v>560</v>
      </c>
      <c r="B290" s="54" t="s">
        <v>124</v>
      </c>
      <c r="C290" s="55">
        <f>IFERROR(VLOOKUP(A290,Sheet2!A:D,4,0),0)</f>
        <v>0</v>
      </c>
    </row>
    <row r="291" ht="20.25" customHeight="1" spans="1:3">
      <c r="A291" s="53" t="s">
        <v>561</v>
      </c>
      <c r="B291" s="54" t="s">
        <v>138</v>
      </c>
      <c r="C291" s="55">
        <f>IFERROR(VLOOKUP(A291,Sheet2!A:D,4,0),0)</f>
        <v>0</v>
      </c>
    </row>
    <row r="292" ht="20.25" customHeight="1" spans="1:3">
      <c r="A292" s="53" t="s">
        <v>562</v>
      </c>
      <c r="B292" s="54" t="s">
        <v>563</v>
      </c>
      <c r="C292" s="55">
        <f>IFERROR(VLOOKUP(A292,Sheet2!A:D,4,0),0)</f>
        <v>0</v>
      </c>
    </row>
    <row r="293" ht="20.25" customHeight="1" spans="1:3">
      <c r="A293" s="51" t="s">
        <v>564</v>
      </c>
      <c r="B293" s="52" t="s">
        <v>565</v>
      </c>
      <c r="C293" s="50">
        <f>C294</f>
        <v>0</v>
      </c>
    </row>
    <row r="294" ht="20.25" customHeight="1" spans="1:3">
      <c r="A294" s="53" t="s">
        <v>566</v>
      </c>
      <c r="B294" s="54" t="s">
        <v>567</v>
      </c>
      <c r="C294" s="55">
        <f>IFERROR(VLOOKUP(A294,Sheet2!A:D,4,0),0)</f>
        <v>0</v>
      </c>
    </row>
    <row r="295" ht="20.25" customHeight="1" spans="1:3">
      <c r="A295" s="51" t="s">
        <v>568</v>
      </c>
      <c r="B295" s="52" t="s">
        <v>12</v>
      </c>
      <c r="C295" s="50">
        <f>C296+C300+C302+C304+C312</f>
        <v>17</v>
      </c>
    </row>
    <row r="296" ht="20.25" customHeight="1" spans="1:3">
      <c r="A296" s="51" t="s">
        <v>569</v>
      </c>
      <c r="B296" s="52" t="s">
        <v>570</v>
      </c>
      <c r="C296" s="50">
        <f>C297+C298+C299</f>
        <v>0</v>
      </c>
    </row>
    <row r="297" ht="20.25" customHeight="1" spans="1:3">
      <c r="A297" s="53" t="s">
        <v>571</v>
      </c>
      <c r="B297" s="54" t="s">
        <v>572</v>
      </c>
      <c r="C297" s="55">
        <f>IFERROR(VLOOKUP(A297,Sheet2!A:D,4,0),0)</f>
        <v>0</v>
      </c>
    </row>
    <row r="298" ht="20.25" customHeight="1" spans="1:3">
      <c r="A298" s="53" t="s">
        <v>573</v>
      </c>
      <c r="B298" s="54" t="s">
        <v>574</v>
      </c>
      <c r="C298" s="55"/>
    </row>
    <row r="299" ht="20.25" customHeight="1" spans="1:3">
      <c r="A299" s="53" t="s">
        <v>575</v>
      </c>
      <c r="B299" s="54" t="s">
        <v>576</v>
      </c>
      <c r="C299" s="55"/>
    </row>
    <row r="300" ht="20.25" customHeight="1" spans="1:3">
      <c r="A300" s="51" t="s">
        <v>577</v>
      </c>
      <c r="B300" s="52" t="s">
        <v>578</v>
      </c>
      <c r="C300" s="50">
        <f>C301</f>
        <v>0</v>
      </c>
    </row>
    <row r="301" ht="20.25" customHeight="1" spans="1:3">
      <c r="A301" s="65" t="s">
        <v>579</v>
      </c>
      <c r="B301" s="66" t="s">
        <v>580</v>
      </c>
      <c r="C301" s="55">
        <f>IFERROR(VLOOKUP(A301,Sheet2!A:D,4,0),0)</f>
        <v>0</v>
      </c>
    </row>
    <row r="302" ht="20.25" customHeight="1" spans="1:3">
      <c r="A302" s="51" t="s">
        <v>581</v>
      </c>
      <c r="B302" s="52" t="s">
        <v>582</v>
      </c>
      <c r="C302" s="50">
        <f>C303</f>
        <v>0</v>
      </c>
    </row>
    <row r="303" ht="20.25" customHeight="1" spans="1:3">
      <c r="A303" s="53" t="s">
        <v>583</v>
      </c>
      <c r="B303" s="54" t="s">
        <v>584</v>
      </c>
      <c r="C303" s="55">
        <f>IFERROR(VLOOKUP(A303,Sheet2!A:D,4,0),0)</f>
        <v>0</v>
      </c>
    </row>
    <row r="304" ht="20.25" customHeight="1" spans="1:3">
      <c r="A304" s="51" t="s">
        <v>585</v>
      </c>
      <c r="B304" s="52" t="s">
        <v>586</v>
      </c>
      <c r="C304" s="50">
        <f>SUM(C305:C311)</f>
        <v>13</v>
      </c>
    </row>
    <row r="305" ht="20.25" customHeight="1" spans="1:3">
      <c r="A305" s="53" t="s">
        <v>587</v>
      </c>
      <c r="B305" s="54" t="s">
        <v>588</v>
      </c>
      <c r="C305" s="55">
        <f>IFERROR(VLOOKUP(A305,Sheet2!A:D,4,0),0)</f>
        <v>8</v>
      </c>
    </row>
    <row r="306" ht="20.25" customHeight="1" spans="1:3">
      <c r="A306" s="53" t="s">
        <v>589</v>
      </c>
      <c r="B306" s="54" t="s">
        <v>590</v>
      </c>
      <c r="C306" s="55">
        <f>IFERROR(VLOOKUP(A306,Sheet2!A:D,4,0),0)</f>
        <v>0</v>
      </c>
    </row>
    <row r="307" ht="20.25" customHeight="1" spans="1:3">
      <c r="A307" s="53" t="s">
        <v>591</v>
      </c>
      <c r="B307" s="54" t="s">
        <v>592</v>
      </c>
      <c r="C307" s="55">
        <f>IFERROR(VLOOKUP(A307,Sheet2!A:D,4,0),0)</f>
        <v>0</v>
      </c>
    </row>
    <row r="308" ht="20.25" customHeight="1" spans="1:3">
      <c r="A308" s="53" t="s">
        <v>593</v>
      </c>
      <c r="B308" s="54" t="s">
        <v>594</v>
      </c>
      <c r="C308" s="55">
        <f>IFERROR(VLOOKUP(A308,Sheet2!A:D,4,0),0)</f>
        <v>0</v>
      </c>
    </row>
    <row r="309" ht="20.25" customHeight="1" spans="1:3">
      <c r="A309" s="53" t="s">
        <v>595</v>
      </c>
      <c r="B309" s="54" t="s">
        <v>596</v>
      </c>
      <c r="C309" s="55">
        <f>IFERROR(VLOOKUP(A309,Sheet2!A:D,4,0),0)</f>
        <v>5</v>
      </c>
    </row>
    <row r="310" ht="20.25" customHeight="1" spans="1:3">
      <c r="A310" s="53" t="s">
        <v>597</v>
      </c>
      <c r="B310" s="54" t="s">
        <v>598</v>
      </c>
      <c r="C310" s="55">
        <f>IFERROR(VLOOKUP(A310,Sheet2!A:D,4,0),0)</f>
        <v>0</v>
      </c>
    </row>
    <row r="311" ht="20.25" customHeight="1" spans="1:3">
      <c r="A311" s="53" t="s">
        <v>599</v>
      </c>
      <c r="B311" s="54" t="s">
        <v>600</v>
      </c>
      <c r="C311" s="55">
        <f>IFERROR(VLOOKUP(A311,Sheet2!A:D,4,0),0)</f>
        <v>0</v>
      </c>
    </row>
    <row r="312" ht="20.25" customHeight="1" spans="1:3">
      <c r="A312" s="51" t="s">
        <v>601</v>
      </c>
      <c r="B312" s="52" t="s">
        <v>602</v>
      </c>
      <c r="C312" s="50">
        <f>C313</f>
        <v>4</v>
      </c>
    </row>
    <row r="313" ht="20.25" customHeight="1" spans="1:3">
      <c r="A313" s="53" t="s">
        <v>603</v>
      </c>
      <c r="B313" s="54" t="s">
        <v>604</v>
      </c>
      <c r="C313" s="55">
        <f>IFERROR(VLOOKUP(A313,Sheet2!A:D,4,0),0)</f>
        <v>4</v>
      </c>
    </row>
    <row r="314" ht="20.25" customHeight="1" spans="1:3">
      <c r="A314" s="51" t="s">
        <v>605</v>
      </c>
      <c r="B314" s="52" t="s">
        <v>14</v>
      </c>
      <c r="C314" s="50">
        <f>C315+C318+C329+C336+C344+C353+C367+C377+C387+C395+C401</f>
        <v>534</v>
      </c>
    </row>
    <row r="315" ht="20.25" customHeight="1" spans="1:3">
      <c r="A315" s="51" t="s">
        <v>606</v>
      </c>
      <c r="B315" s="52" t="s">
        <v>607</v>
      </c>
      <c r="C315" s="50">
        <f>C316+C317</f>
        <v>0</v>
      </c>
    </row>
    <row r="316" ht="20.25" customHeight="1" spans="1:3">
      <c r="A316" s="53" t="s">
        <v>608</v>
      </c>
      <c r="B316" s="54" t="s">
        <v>609</v>
      </c>
      <c r="C316" s="55">
        <f>IFERROR(VLOOKUP(A316,Sheet2!A:D,4,0),0)</f>
        <v>0</v>
      </c>
    </row>
    <row r="317" ht="20.25" customHeight="1" spans="1:3">
      <c r="A317" s="53" t="s">
        <v>610</v>
      </c>
      <c r="B317" s="54" t="s">
        <v>611</v>
      </c>
      <c r="C317" s="55">
        <f>IFERROR(VLOOKUP(A317,Sheet2!A:D,4,0),0)</f>
        <v>0</v>
      </c>
    </row>
    <row r="318" ht="20.25" customHeight="1" spans="1:3">
      <c r="A318" s="51" t="s">
        <v>612</v>
      </c>
      <c r="B318" s="52" t="s">
        <v>613</v>
      </c>
      <c r="C318" s="50">
        <f>SUM(C319:C328)</f>
        <v>464</v>
      </c>
    </row>
    <row r="319" ht="20.25" customHeight="1" spans="1:3">
      <c r="A319" s="53" t="s">
        <v>614</v>
      </c>
      <c r="B319" s="54" t="s">
        <v>120</v>
      </c>
      <c r="C319" s="55">
        <f>IFERROR(VLOOKUP(A319,Sheet2!A:D,4,0),0)</f>
        <v>389</v>
      </c>
    </row>
    <row r="320" ht="20.25" customHeight="1" spans="1:3">
      <c r="A320" s="53" t="s">
        <v>615</v>
      </c>
      <c r="B320" s="54" t="s">
        <v>122</v>
      </c>
      <c r="C320" s="55">
        <f>IFERROR(VLOOKUP(A320,Sheet2!A:D,4,0),0)</f>
        <v>0</v>
      </c>
    </row>
    <row r="321" ht="20.25" customHeight="1" spans="1:3">
      <c r="A321" s="53" t="s">
        <v>616</v>
      </c>
      <c r="B321" s="54" t="s">
        <v>124</v>
      </c>
      <c r="C321" s="55">
        <f>IFERROR(VLOOKUP(A321,Sheet2!A:D,4,0),0)</f>
        <v>0</v>
      </c>
    </row>
    <row r="322" ht="20.25" customHeight="1" spans="1:3">
      <c r="A322" s="53" t="s">
        <v>617</v>
      </c>
      <c r="B322" s="54" t="s">
        <v>219</v>
      </c>
      <c r="C322" s="55">
        <f>IFERROR(VLOOKUP(A322,Sheet2!A:D,4,0),0)</f>
        <v>0</v>
      </c>
    </row>
    <row r="323" ht="20.25" customHeight="1" spans="1:3">
      <c r="A323" s="53" t="s">
        <v>618</v>
      </c>
      <c r="B323" s="54" t="s">
        <v>619</v>
      </c>
      <c r="C323" s="55">
        <f>IFERROR(VLOOKUP(A323,Sheet2!A:D,4,0),0)</f>
        <v>0</v>
      </c>
    </row>
    <row r="324" ht="20.25" customHeight="1" spans="1:3">
      <c r="A324" s="53" t="s">
        <v>620</v>
      </c>
      <c r="B324" s="54" t="s">
        <v>621</v>
      </c>
      <c r="C324" s="55">
        <f>IFERROR(VLOOKUP(A324,Sheet2!A:D,4,0),0)</f>
        <v>0</v>
      </c>
    </row>
    <row r="325" ht="20.25" customHeight="1" spans="1:3">
      <c r="A325" s="53" t="s">
        <v>622</v>
      </c>
      <c r="B325" s="54" t="s">
        <v>623</v>
      </c>
      <c r="C325" s="55">
        <f>IFERROR(VLOOKUP(A325,Sheet2!A:D,4,0),0)</f>
        <v>0</v>
      </c>
    </row>
    <row r="326" ht="20.25" customHeight="1" spans="1:3">
      <c r="A326" s="53" t="s">
        <v>624</v>
      </c>
      <c r="B326" s="54" t="s">
        <v>625</v>
      </c>
      <c r="C326" s="55">
        <f>IFERROR(VLOOKUP(A326,Sheet2!A:D,4,0),0)</f>
        <v>0</v>
      </c>
    </row>
    <row r="327" ht="20.25" customHeight="1" spans="1:3">
      <c r="A327" s="53" t="s">
        <v>626</v>
      </c>
      <c r="B327" s="54" t="s">
        <v>138</v>
      </c>
      <c r="C327" s="55">
        <f>IFERROR(VLOOKUP(A327,Sheet2!A:D,4,0),0)</f>
        <v>0</v>
      </c>
    </row>
    <row r="328" ht="20.25" customHeight="1" spans="1:3">
      <c r="A328" s="53" t="s">
        <v>627</v>
      </c>
      <c r="B328" s="54" t="s">
        <v>628</v>
      </c>
      <c r="C328" s="55">
        <f>IFERROR(VLOOKUP(A328,Sheet2!A:D,4,0),0)</f>
        <v>75</v>
      </c>
    </row>
    <row r="329" ht="20.25" customHeight="1" spans="1:3">
      <c r="A329" s="51" t="s">
        <v>629</v>
      </c>
      <c r="B329" s="52" t="s">
        <v>630</v>
      </c>
      <c r="C329" s="50">
        <f>SUM(C330:C335)</f>
        <v>0</v>
      </c>
    </row>
    <row r="330" ht="20.25" customHeight="1" spans="1:3">
      <c r="A330" s="53" t="s">
        <v>631</v>
      </c>
      <c r="B330" s="54" t="s">
        <v>120</v>
      </c>
      <c r="C330" s="55">
        <f>IFERROR(VLOOKUP(A330,Sheet2!A:D,4,0),0)</f>
        <v>0</v>
      </c>
    </row>
    <row r="331" ht="20.25" customHeight="1" spans="1:3">
      <c r="A331" s="53" t="s">
        <v>632</v>
      </c>
      <c r="B331" s="54" t="s">
        <v>122</v>
      </c>
      <c r="C331" s="55">
        <f>IFERROR(VLOOKUP(A331,Sheet2!A:D,4,0),0)</f>
        <v>0</v>
      </c>
    </row>
    <row r="332" ht="20.25" customHeight="1" spans="1:3">
      <c r="A332" s="53" t="s">
        <v>633</v>
      </c>
      <c r="B332" s="54" t="s">
        <v>124</v>
      </c>
      <c r="C332" s="55">
        <f>IFERROR(VLOOKUP(A332,Sheet2!A:D,4,0),0)</f>
        <v>0</v>
      </c>
    </row>
    <row r="333" ht="20.25" customHeight="1" spans="1:3">
      <c r="A333" s="53" t="s">
        <v>634</v>
      </c>
      <c r="B333" s="54" t="s">
        <v>635</v>
      </c>
      <c r="C333" s="55">
        <f>IFERROR(VLOOKUP(A333,Sheet2!A:D,4,0),0)</f>
        <v>0</v>
      </c>
    </row>
    <row r="334" ht="20.25" customHeight="1" spans="1:3">
      <c r="A334" s="53" t="s">
        <v>636</v>
      </c>
      <c r="B334" s="54" t="s">
        <v>138</v>
      </c>
      <c r="C334" s="55">
        <f>IFERROR(VLOOKUP(A334,Sheet2!A:D,4,0),0)</f>
        <v>0</v>
      </c>
    </row>
    <row r="335" ht="20.25" customHeight="1" spans="1:3">
      <c r="A335" s="53" t="s">
        <v>637</v>
      </c>
      <c r="B335" s="54" t="s">
        <v>638</v>
      </c>
      <c r="C335" s="55">
        <f>IFERROR(VLOOKUP(A335,Sheet2!A:D,4,0),0)</f>
        <v>0</v>
      </c>
    </row>
    <row r="336" ht="20.25" customHeight="1" spans="1:3">
      <c r="A336" s="51" t="s">
        <v>639</v>
      </c>
      <c r="B336" s="52" t="s">
        <v>640</v>
      </c>
      <c r="C336" s="50">
        <f>SUM(C337:C343)</f>
        <v>0</v>
      </c>
    </row>
    <row r="337" ht="20.25" customHeight="1" spans="1:3">
      <c r="A337" s="53" t="s">
        <v>641</v>
      </c>
      <c r="B337" s="54" t="s">
        <v>120</v>
      </c>
      <c r="C337" s="55">
        <f>IFERROR(VLOOKUP(A337,Sheet2!A:D,4,0),0)</f>
        <v>0</v>
      </c>
    </row>
    <row r="338" ht="20.25" customHeight="1" spans="1:3">
      <c r="A338" s="53" t="s">
        <v>642</v>
      </c>
      <c r="B338" s="54" t="s">
        <v>122</v>
      </c>
      <c r="C338" s="55">
        <f>IFERROR(VLOOKUP(A338,Sheet2!A:D,4,0),0)</f>
        <v>0</v>
      </c>
    </row>
    <row r="339" ht="20.25" customHeight="1" spans="1:3">
      <c r="A339" s="53" t="s">
        <v>643</v>
      </c>
      <c r="B339" s="54" t="s">
        <v>124</v>
      </c>
      <c r="C339" s="55">
        <f>IFERROR(VLOOKUP(A339,Sheet2!A:D,4,0),0)</f>
        <v>0</v>
      </c>
    </row>
    <row r="340" ht="20.25" customHeight="1" spans="1:3">
      <c r="A340" s="53" t="s">
        <v>644</v>
      </c>
      <c r="B340" s="54" t="s">
        <v>645</v>
      </c>
      <c r="C340" s="55">
        <f>IFERROR(VLOOKUP(A340,Sheet2!A:D,4,0),0)</f>
        <v>0</v>
      </c>
    </row>
    <row r="341" ht="20.25" customHeight="1" spans="1:3">
      <c r="A341" s="53" t="s">
        <v>646</v>
      </c>
      <c r="B341" s="54" t="s">
        <v>647</v>
      </c>
      <c r="C341" s="55">
        <f>IFERROR(VLOOKUP(A341,Sheet2!A:D,4,0),0)</f>
        <v>0</v>
      </c>
    </row>
    <row r="342" ht="20.25" customHeight="1" spans="1:3">
      <c r="A342" s="53" t="s">
        <v>648</v>
      </c>
      <c r="B342" s="54" t="s">
        <v>138</v>
      </c>
      <c r="C342" s="55">
        <f>IFERROR(VLOOKUP(A342,Sheet2!A:D,4,0),0)</f>
        <v>0</v>
      </c>
    </row>
    <row r="343" ht="20.25" customHeight="1" spans="1:3">
      <c r="A343" s="53" t="s">
        <v>649</v>
      </c>
      <c r="B343" s="54" t="s">
        <v>650</v>
      </c>
      <c r="C343" s="55">
        <f>IFERROR(VLOOKUP(A343,Sheet2!A:D,4,0),0)</f>
        <v>0</v>
      </c>
    </row>
    <row r="344" ht="20.25" customHeight="1" spans="1:3">
      <c r="A344" s="51" t="s">
        <v>651</v>
      </c>
      <c r="B344" s="52" t="s">
        <v>652</v>
      </c>
      <c r="C344" s="50">
        <f>SUM(C345:C352)</f>
        <v>0</v>
      </c>
    </row>
    <row r="345" ht="20.25" customHeight="1" spans="1:3">
      <c r="A345" s="53" t="s">
        <v>653</v>
      </c>
      <c r="B345" s="54" t="s">
        <v>120</v>
      </c>
      <c r="C345" s="55">
        <f>IFERROR(VLOOKUP(A345,Sheet2!A:D,4,0),0)</f>
        <v>0</v>
      </c>
    </row>
    <row r="346" ht="20.25" customHeight="1" spans="1:3">
      <c r="A346" s="53" t="s">
        <v>654</v>
      </c>
      <c r="B346" s="54" t="s">
        <v>122</v>
      </c>
      <c r="C346" s="55">
        <f>IFERROR(VLOOKUP(A346,Sheet2!A:D,4,0),0)</f>
        <v>0</v>
      </c>
    </row>
    <row r="347" ht="20.25" customHeight="1" spans="1:3">
      <c r="A347" s="53" t="s">
        <v>655</v>
      </c>
      <c r="B347" s="54" t="s">
        <v>124</v>
      </c>
      <c r="C347" s="55">
        <f>IFERROR(VLOOKUP(A347,Sheet2!A:D,4,0),0)</f>
        <v>0</v>
      </c>
    </row>
    <row r="348" ht="20.25" customHeight="1" spans="1:3">
      <c r="A348" s="53" t="s">
        <v>656</v>
      </c>
      <c r="B348" s="54" t="s">
        <v>657</v>
      </c>
      <c r="C348" s="55">
        <f>IFERROR(VLOOKUP(A348,Sheet2!A:D,4,0),0)</f>
        <v>0</v>
      </c>
    </row>
    <row r="349" ht="20.25" customHeight="1" spans="1:3">
      <c r="A349" s="53" t="s">
        <v>658</v>
      </c>
      <c r="B349" s="54" t="s">
        <v>659</v>
      </c>
      <c r="C349" s="55">
        <f>IFERROR(VLOOKUP(A349,Sheet2!A:D,4,0),0)</f>
        <v>0</v>
      </c>
    </row>
    <row r="350" ht="20.25" customHeight="1" spans="1:3">
      <c r="A350" s="53" t="s">
        <v>660</v>
      </c>
      <c r="B350" s="54" t="s">
        <v>661</v>
      </c>
      <c r="C350" s="55">
        <f>IFERROR(VLOOKUP(A350,Sheet2!A:D,4,0),0)</f>
        <v>0</v>
      </c>
    </row>
    <row r="351" ht="20.25" customHeight="1" spans="1:3">
      <c r="A351" s="53" t="s">
        <v>662</v>
      </c>
      <c r="B351" s="54" t="s">
        <v>138</v>
      </c>
      <c r="C351" s="55">
        <f>IFERROR(VLOOKUP(A351,Sheet2!A:D,4,0),0)</f>
        <v>0</v>
      </c>
    </row>
    <row r="352" ht="20.25" customHeight="1" spans="1:3">
      <c r="A352" s="53" t="s">
        <v>663</v>
      </c>
      <c r="B352" s="54" t="s">
        <v>664</v>
      </c>
      <c r="C352" s="55">
        <f>IFERROR(VLOOKUP(A352,Sheet2!A:D,4,0),0)</f>
        <v>0</v>
      </c>
    </row>
    <row r="353" ht="20.25" customHeight="1" spans="1:3">
      <c r="A353" s="51" t="s">
        <v>665</v>
      </c>
      <c r="B353" s="52" t="s">
        <v>666</v>
      </c>
      <c r="C353" s="50">
        <f>SUM(C354:C366)</f>
        <v>40</v>
      </c>
    </row>
    <row r="354" ht="20.25" customHeight="1" spans="1:3">
      <c r="A354" s="53" t="s">
        <v>667</v>
      </c>
      <c r="B354" s="54" t="s">
        <v>120</v>
      </c>
      <c r="C354" s="55">
        <f>IFERROR(VLOOKUP(A354,Sheet2!A:D,4,0),0)</f>
        <v>36</v>
      </c>
    </row>
    <row r="355" ht="20.25" customHeight="1" spans="1:3">
      <c r="A355" s="53" t="s">
        <v>668</v>
      </c>
      <c r="B355" s="54" t="s">
        <v>122</v>
      </c>
      <c r="C355" s="55">
        <f>IFERROR(VLOOKUP(A355,Sheet2!A:D,4,0),0)</f>
        <v>0</v>
      </c>
    </row>
    <row r="356" ht="20.25" customHeight="1" spans="1:3">
      <c r="A356" s="53" t="s">
        <v>669</v>
      </c>
      <c r="B356" s="54" t="s">
        <v>124</v>
      </c>
      <c r="C356" s="55">
        <f>IFERROR(VLOOKUP(A356,Sheet2!A:D,4,0),0)</f>
        <v>0</v>
      </c>
    </row>
    <row r="357" ht="20.25" customHeight="1" spans="1:3">
      <c r="A357" s="53" t="s">
        <v>670</v>
      </c>
      <c r="B357" s="54" t="s">
        <v>671</v>
      </c>
      <c r="C357" s="55">
        <f>IFERROR(VLOOKUP(A357,Sheet2!A:D,4,0),0)</f>
        <v>0</v>
      </c>
    </row>
    <row r="358" ht="20.25" customHeight="1" spans="1:3">
      <c r="A358" s="53" t="s">
        <v>672</v>
      </c>
      <c r="B358" s="54" t="s">
        <v>673</v>
      </c>
      <c r="C358" s="55">
        <f>IFERROR(VLOOKUP(A358,Sheet2!A:D,4,0),0)</f>
        <v>0</v>
      </c>
    </row>
    <row r="359" ht="20.25" customHeight="1" spans="1:3">
      <c r="A359" s="53" t="s">
        <v>674</v>
      </c>
      <c r="B359" s="54" t="s">
        <v>675</v>
      </c>
      <c r="C359" s="55">
        <f>IFERROR(VLOOKUP(A359,Sheet2!A:D,4,0),0)</f>
        <v>0</v>
      </c>
    </row>
    <row r="360" ht="20.25" customHeight="1" spans="1:3">
      <c r="A360" s="53" t="s">
        <v>676</v>
      </c>
      <c r="B360" s="54" t="s">
        <v>677</v>
      </c>
      <c r="C360" s="55">
        <f>IFERROR(VLOOKUP(A360,Sheet2!A:D,4,0),0)</f>
        <v>0</v>
      </c>
    </row>
    <row r="361" ht="20.25" customHeight="1" spans="1:3">
      <c r="A361" s="53" t="s">
        <v>678</v>
      </c>
      <c r="B361" s="54" t="s">
        <v>679</v>
      </c>
      <c r="C361" s="55">
        <f>IFERROR(VLOOKUP(A361,Sheet2!A:D,4,0),0)</f>
        <v>0</v>
      </c>
    </row>
    <row r="362" ht="20.25" customHeight="1" spans="1:3">
      <c r="A362" s="53" t="s">
        <v>680</v>
      </c>
      <c r="B362" s="54" t="s">
        <v>681</v>
      </c>
      <c r="C362" s="55">
        <f>IFERROR(VLOOKUP(A362,Sheet2!A:D,4,0),0)</f>
        <v>0</v>
      </c>
    </row>
    <row r="363" ht="20.25" customHeight="1" spans="1:3">
      <c r="A363" s="53" t="s">
        <v>682</v>
      </c>
      <c r="B363" s="54" t="s">
        <v>683</v>
      </c>
      <c r="C363" s="55">
        <f>IFERROR(VLOOKUP(A363,Sheet2!A:D,4,0),0)</f>
        <v>0</v>
      </c>
    </row>
    <row r="364" ht="20.25" customHeight="1" spans="1:3">
      <c r="A364" s="53" t="s">
        <v>684</v>
      </c>
      <c r="B364" s="54" t="s">
        <v>219</v>
      </c>
      <c r="C364" s="55">
        <f>IFERROR(VLOOKUP(A364,Sheet2!A:D,4,0),0)</f>
        <v>1</v>
      </c>
    </row>
    <row r="365" ht="20.25" customHeight="1" spans="1:3">
      <c r="A365" s="53" t="s">
        <v>685</v>
      </c>
      <c r="B365" s="54" t="s">
        <v>138</v>
      </c>
      <c r="C365" s="55">
        <f>IFERROR(VLOOKUP(A365,Sheet2!A:D,4,0),0)</f>
        <v>0</v>
      </c>
    </row>
    <row r="366" ht="20.25" customHeight="1" spans="1:3">
      <c r="A366" s="53" t="s">
        <v>686</v>
      </c>
      <c r="B366" s="54" t="s">
        <v>687</v>
      </c>
      <c r="C366" s="55">
        <f>IFERROR(VLOOKUP(A366,Sheet2!A:D,4,0),0)</f>
        <v>3</v>
      </c>
    </row>
    <row r="367" ht="20.25" customHeight="1" spans="1:3">
      <c r="A367" s="51" t="s">
        <v>688</v>
      </c>
      <c r="B367" s="52" t="s">
        <v>689</v>
      </c>
      <c r="C367" s="50">
        <f>SUM(C368:C376)</f>
        <v>0</v>
      </c>
    </row>
    <row r="368" ht="20.25" customHeight="1" spans="1:3">
      <c r="A368" s="53" t="s">
        <v>690</v>
      </c>
      <c r="B368" s="54" t="s">
        <v>120</v>
      </c>
      <c r="C368" s="55">
        <f>IFERROR(VLOOKUP(A368,Sheet2!A:D,4,0),0)</f>
        <v>0</v>
      </c>
    </row>
    <row r="369" ht="20.25" customHeight="1" spans="1:6">
      <c r="A369" s="53" t="s">
        <v>691</v>
      </c>
      <c r="B369" s="54" t="s">
        <v>122</v>
      </c>
      <c r="C369" s="55">
        <f>IFERROR(VLOOKUP(A369,Sheet2!A:D,4,0),0)</f>
        <v>0</v>
      </c>
    </row>
    <row r="370" ht="20.25" customHeight="1" spans="1:6">
      <c r="A370" s="53" t="s">
        <v>692</v>
      </c>
      <c r="B370" s="54" t="s">
        <v>124</v>
      </c>
      <c r="C370" s="55">
        <f>IFERROR(VLOOKUP(A370,Sheet2!A:D,4,0),0)</f>
        <v>0</v>
      </c>
    </row>
    <row r="371" ht="20.25" customHeight="1" spans="1:6">
      <c r="A371" s="53" t="s">
        <v>693</v>
      </c>
      <c r="B371" s="54" t="s">
        <v>694</v>
      </c>
      <c r="C371" s="55">
        <f>IFERROR(VLOOKUP(A371,Sheet2!A:D,4,0),0)</f>
        <v>0</v>
      </c>
    </row>
    <row r="372" ht="20.25" customHeight="1" spans="1:6">
      <c r="A372" s="53" t="s">
        <v>695</v>
      </c>
      <c r="B372" s="54" t="s">
        <v>696</v>
      </c>
      <c r="C372" s="55">
        <f>IFERROR(VLOOKUP(A372,Sheet2!A:D,4,0),0)</f>
        <v>0</v>
      </c>
    </row>
    <row r="373" ht="20.25" customHeight="1" spans="1:6">
      <c r="A373" s="53" t="s">
        <v>697</v>
      </c>
      <c r="B373" s="54" t="s">
        <v>698</v>
      </c>
      <c r="C373" s="55">
        <f>IFERROR(VLOOKUP(A373,Sheet2!A:D,4,0),0)</f>
        <v>0</v>
      </c>
    </row>
    <row r="374" ht="20.25" customHeight="1" spans="1:6">
      <c r="A374" s="53" t="s">
        <v>699</v>
      </c>
      <c r="B374" s="54" t="s">
        <v>219</v>
      </c>
      <c r="C374" s="55">
        <f>IFERROR(VLOOKUP(A374,Sheet2!A:D,4,0),0)</f>
        <v>0</v>
      </c>
    </row>
    <row r="375" ht="20.25" customHeight="1" spans="1:6">
      <c r="A375" s="53" t="s">
        <v>700</v>
      </c>
      <c r="B375" s="54" t="s">
        <v>138</v>
      </c>
      <c r="C375" s="55">
        <f>IFERROR(VLOOKUP(A375,Sheet2!A:D,4,0),0)</f>
        <v>0</v>
      </c>
    </row>
    <row r="376" ht="20.25" customHeight="1" spans="1:6">
      <c r="A376" s="53" t="s">
        <v>701</v>
      </c>
      <c r="B376" s="54" t="s">
        <v>702</v>
      </c>
      <c r="C376" s="55">
        <f>IFERROR(VLOOKUP(A376,Sheet2!A:D,4,0),0)</f>
        <v>0</v>
      </c>
    </row>
    <row r="377" ht="20.25" customHeight="1" spans="1:6">
      <c r="A377" s="51" t="s">
        <v>703</v>
      </c>
      <c r="B377" s="52" t="s">
        <v>704</v>
      </c>
      <c r="C377" s="50">
        <f>SUM(C378:C386)</f>
        <v>0</v>
      </c>
    </row>
    <row r="378" ht="20.25" customHeight="1" spans="1:6">
      <c r="A378" s="53" t="s">
        <v>705</v>
      </c>
      <c r="B378" s="54" t="s">
        <v>120</v>
      </c>
      <c r="C378" s="55">
        <f>IFERROR(VLOOKUP(A378,Sheet2!A:D,4,0),0)</f>
        <v>0</v>
      </c>
    </row>
    <row r="379" ht="20.25" customHeight="1" spans="1:6">
      <c r="A379" s="53" t="s">
        <v>706</v>
      </c>
      <c r="B379" s="54" t="s">
        <v>122</v>
      </c>
      <c r="C379" s="55">
        <f>IFERROR(VLOOKUP(A379,Sheet2!A:D,4,0),0)</f>
        <v>0</v>
      </c>
    </row>
    <row r="380" ht="20.25" customHeight="1" spans="1:6">
      <c r="A380" s="53" t="s">
        <v>707</v>
      </c>
      <c r="B380" s="54" t="s">
        <v>124</v>
      </c>
      <c r="C380" s="55">
        <f>IFERROR(VLOOKUP(A380,Sheet2!A:D,4,0),0)</f>
        <v>0</v>
      </c>
    </row>
    <row r="381" ht="20.25" customHeight="1" spans="1:6">
      <c r="A381" s="53" t="s">
        <v>708</v>
      </c>
      <c r="B381" s="54" t="s">
        <v>709</v>
      </c>
      <c r="C381" s="55">
        <f>IFERROR(VLOOKUP(A381,Sheet2!A:D,4,0),0)</f>
        <v>0</v>
      </c>
    </row>
    <row r="382" s="39" customFormat="1" ht="20.25" customHeight="1" spans="1:6">
      <c r="A382" s="53" t="s">
        <v>710</v>
      </c>
      <c r="B382" s="54" t="s">
        <v>711</v>
      </c>
      <c r="C382" s="55">
        <f>IFERROR(VLOOKUP(A382,Sheet2!A:D,4,0),0)</f>
        <v>0</v>
      </c>
      <c r="F382" s="64"/>
    </row>
    <row r="383" ht="20.25" customHeight="1" spans="1:6">
      <c r="A383" s="53" t="s">
        <v>712</v>
      </c>
      <c r="B383" s="54" t="s">
        <v>713</v>
      </c>
      <c r="C383" s="55">
        <f>IFERROR(VLOOKUP(A383,Sheet2!A:D,4,0),0)</f>
        <v>0</v>
      </c>
    </row>
    <row r="384" ht="20.25" customHeight="1" spans="1:6">
      <c r="A384" s="53" t="s">
        <v>714</v>
      </c>
      <c r="B384" s="54" t="s">
        <v>219</v>
      </c>
      <c r="C384" s="55">
        <f>IFERROR(VLOOKUP(A384,Sheet2!A:D,4,0),0)</f>
        <v>0</v>
      </c>
    </row>
    <row r="385" ht="20.25" customHeight="1" spans="1:4">
      <c r="A385" s="53" t="s">
        <v>715</v>
      </c>
      <c r="B385" s="54" t="s">
        <v>138</v>
      </c>
      <c r="C385" s="55">
        <f>IFERROR(VLOOKUP(A385,Sheet2!A:D,4,0),0)</f>
        <v>0</v>
      </c>
    </row>
    <row r="386" ht="20.25" customHeight="1" spans="1:4">
      <c r="A386" s="53" t="s">
        <v>716</v>
      </c>
      <c r="B386" s="54" t="s">
        <v>717</v>
      </c>
      <c r="C386" s="55">
        <f>IFERROR(VLOOKUP(A386,Sheet2!A:D,4,0),0)</f>
        <v>0</v>
      </c>
    </row>
    <row r="387" ht="20.25" customHeight="1" spans="1:4">
      <c r="A387" s="51" t="s">
        <v>718</v>
      </c>
      <c r="B387" s="52" t="s">
        <v>719</v>
      </c>
      <c r="C387" s="50">
        <f>SUM(C388:C394)</f>
        <v>0</v>
      </c>
    </row>
    <row r="388" ht="20.25" customHeight="1" spans="1:4">
      <c r="A388" s="53" t="s">
        <v>720</v>
      </c>
      <c r="B388" s="54" t="s">
        <v>120</v>
      </c>
      <c r="C388" s="55">
        <f>IFERROR(VLOOKUP(A388,Sheet2!A:D,4,0),0)</f>
        <v>0</v>
      </c>
    </row>
    <row r="389" ht="20.25" customHeight="1" spans="1:4">
      <c r="A389" s="53" t="s">
        <v>721</v>
      </c>
      <c r="B389" s="54" t="s">
        <v>122</v>
      </c>
      <c r="C389" s="55">
        <f>IFERROR(VLOOKUP(A389,Sheet2!A:D,4,0),0)</f>
        <v>0</v>
      </c>
    </row>
    <row r="390" ht="20.25" customHeight="1" spans="1:4">
      <c r="A390" s="53" t="s">
        <v>722</v>
      </c>
      <c r="B390" s="54" t="s">
        <v>124</v>
      </c>
      <c r="C390" s="55">
        <f>IFERROR(VLOOKUP(A390,Sheet2!A:D,4,0),0)</f>
        <v>0</v>
      </c>
    </row>
    <row r="391" ht="20.25" customHeight="1" spans="1:4">
      <c r="A391" s="53" t="s">
        <v>723</v>
      </c>
      <c r="B391" s="54" t="s">
        <v>724</v>
      </c>
      <c r="C391" s="55">
        <f>IFERROR(VLOOKUP(A391,Sheet2!A:D,4,0),0)</f>
        <v>0</v>
      </c>
    </row>
    <row r="392" ht="20.25" customHeight="1" spans="1:4">
      <c r="A392" s="53" t="s">
        <v>725</v>
      </c>
      <c r="B392" s="54" t="s">
        <v>726</v>
      </c>
      <c r="C392" s="55">
        <f>IFERROR(VLOOKUP(A392,Sheet2!A:D,4,0),0)</f>
        <v>0</v>
      </c>
    </row>
    <row r="393" ht="20.25" customHeight="1" spans="1:4">
      <c r="A393" s="53" t="s">
        <v>727</v>
      </c>
      <c r="B393" s="54" t="s">
        <v>138</v>
      </c>
      <c r="C393" s="55">
        <f>IFERROR(VLOOKUP(A393,Sheet2!A:D,4,0),0)</f>
        <v>0</v>
      </c>
    </row>
    <row r="394" ht="20.25" customHeight="1" spans="1:4">
      <c r="A394" s="53" t="s">
        <v>728</v>
      </c>
      <c r="B394" s="54" t="s">
        <v>729</v>
      </c>
      <c r="C394" s="55">
        <f>IFERROR(VLOOKUP(A394,Sheet2!A:D,4,0),0)</f>
        <v>0</v>
      </c>
    </row>
    <row r="395" ht="20.25" customHeight="1" spans="1:4">
      <c r="A395" s="51" t="s">
        <v>730</v>
      </c>
      <c r="B395" s="52" t="s">
        <v>731</v>
      </c>
      <c r="C395" s="50">
        <f>SUM(C396:C400)</f>
        <v>0</v>
      </c>
    </row>
    <row r="396" ht="20.25" customHeight="1" spans="1:4">
      <c r="A396" s="53" t="s">
        <v>732</v>
      </c>
      <c r="B396" s="54" t="s">
        <v>120</v>
      </c>
      <c r="C396" s="55">
        <f>IFERROR(VLOOKUP(A396,Sheet2!A:D,4,0),0)</f>
        <v>0</v>
      </c>
      <c r="D396" s="40"/>
    </row>
    <row r="397" ht="20.25" customHeight="1" spans="1:4">
      <c r="A397" s="53" t="s">
        <v>733</v>
      </c>
      <c r="B397" s="54" t="s">
        <v>122</v>
      </c>
      <c r="C397" s="55">
        <f>IFERROR(VLOOKUP(A397,Sheet2!A:D,4,0),0)</f>
        <v>0</v>
      </c>
    </row>
    <row r="398" ht="20.25" customHeight="1" spans="1:4">
      <c r="A398" s="53" t="s">
        <v>734</v>
      </c>
      <c r="B398" s="54" t="s">
        <v>219</v>
      </c>
      <c r="C398" s="55">
        <f>IFERROR(VLOOKUP(A398,Sheet2!A:D,4,0),0)</f>
        <v>0</v>
      </c>
    </row>
    <row r="399" ht="20.25" customHeight="1" spans="1:4">
      <c r="A399" s="53" t="s">
        <v>735</v>
      </c>
      <c r="B399" s="54" t="s">
        <v>736</v>
      </c>
      <c r="C399" s="55">
        <f>IFERROR(VLOOKUP(A399,Sheet2!A:D,4,0),0)</f>
        <v>0</v>
      </c>
    </row>
    <row r="400" ht="20.25" customHeight="1" spans="1:4">
      <c r="A400" s="53" t="s">
        <v>737</v>
      </c>
      <c r="B400" s="54" t="s">
        <v>738</v>
      </c>
      <c r="C400" s="55">
        <f>IFERROR(VLOOKUP(A400,Sheet2!A:D,4,0),0)</f>
        <v>0</v>
      </c>
    </row>
    <row r="401" ht="20.25" customHeight="1" spans="1:3">
      <c r="A401" s="51" t="s">
        <v>739</v>
      </c>
      <c r="B401" s="52" t="s">
        <v>740</v>
      </c>
      <c r="C401" s="50">
        <f>SUM(C402:C403)</f>
        <v>30</v>
      </c>
    </row>
    <row r="402" ht="20.25" customHeight="1" spans="1:3">
      <c r="A402" s="65" t="s">
        <v>741</v>
      </c>
      <c r="B402" s="66" t="s">
        <v>742</v>
      </c>
      <c r="C402" s="55">
        <f>IFERROR(VLOOKUP(A402,Sheet2!A:D,4,0),0)</f>
        <v>0</v>
      </c>
    </row>
    <row r="403" ht="20.25" customHeight="1" spans="1:3">
      <c r="A403" s="53" t="s">
        <v>743</v>
      </c>
      <c r="B403" s="54" t="s">
        <v>744</v>
      </c>
      <c r="C403" s="55">
        <f>IFERROR(VLOOKUP(A403,Sheet2!A:D,4,0),0)</f>
        <v>30</v>
      </c>
    </row>
    <row r="404" ht="20.25" customHeight="1" spans="1:3">
      <c r="A404" s="51" t="s">
        <v>745</v>
      </c>
      <c r="B404" s="52" t="s">
        <v>16</v>
      </c>
      <c r="C404" s="50">
        <f>C405+C410+C417+C423+C429+C433+C437+C441+C447+C454</f>
        <v>5268</v>
      </c>
    </row>
    <row r="405" ht="20.25" customHeight="1" spans="1:3">
      <c r="A405" s="51" t="s">
        <v>746</v>
      </c>
      <c r="B405" s="52" t="s">
        <v>747</v>
      </c>
      <c r="C405" s="50">
        <f>SUM(C406:C409)</f>
        <v>0</v>
      </c>
    </row>
    <row r="406" ht="20.25" customHeight="1" spans="1:3">
      <c r="A406" s="53" t="s">
        <v>748</v>
      </c>
      <c r="B406" s="54" t="s">
        <v>120</v>
      </c>
      <c r="C406" s="55">
        <f>IFERROR(VLOOKUP(A406,Sheet2!A:D,4,0),0)</f>
        <v>0</v>
      </c>
    </row>
    <row r="407" ht="20.25" customHeight="1" spans="1:3">
      <c r="A407" s="53" t="s">
        <v>749</v>
      </c>
      <c r="B407" s="54" t="s">
        <v>122</v>
      </c>
      <c r="C407" s="55">
        <f>IFERROR(VLOOKUP(A407,Sheet2!A:D,4,0),0)</f>
        <v>0</v>
      </c>
    </row>
    <row r="408" ht="20.25" customHeight="1" spans="1:3">
      <c r="A408" s="53" t="s">
        <v>750</v>
      </c>
      <c r="B408" s="54" t="s">
        <v>124</v>
      </c>
      <c r="C408" s="55">
        <f>IFERROR(VLOOKUP(A408,Sheet2!A:D,4,0),0)</f>
        <v>0</v>
      </c>
    </row>
    <row r="409" ht="20.25" customHeight="1" spans="1:3">
      <c r="A409" s="53" t="s">
        <v>751</v>
      </c>
      <c r="B409" s="54" t="s">
        <v>752</v>
      </c>
      <c r="C409" s="55">
        <f>IFERROR(VLOOKUP(A409,Sheet2!A:D,4,0),0)</f>
        <v>0</v>
      </c>
    </row>
    <row r="410" ht="20.25" customHeight="1" spans="1:3">
      <c r="A410" s="51" t="s">
        <v>753</v>
      </c>
      <c r="B410" s="52" t="s">
        <v>754</v>
      </c>
      <c r="C410" s="50">
        <f>SUM(C411:C416)</f>
        <v>4712</v>
      </c>
    </row>
    <row r="411" ht="20.25" customHeight="1" spans="1:3">
      <c r="A411" s="53" t="s">
        <v>755</v>
      </c>
      <c r="B411" s="54" t="s">
        <v>756</v>
      </c>
      <c r="C411" s="55">
        <f>IFERROR(VLOOKUP(A411,Sheet2!A:D,4,0),0)</f>
        <v>215</v>
      </c>
    </row>
    <row r="412" ht="20.25" customHeight="1" spans="1:3">
      <c r="A412" s="53" t="s">
        <v>757</v>
      </c>
      <c r="B412" s="54" t="s">
        <v>758</v>
      </c>
      <c r="C412" s="55">
        <f>IFERROR(VLOOKUP(A412,Sheet2!A:D,4,0),0)</f>
        <v>1800</v>
      </c>
    </row>
    <row r="413" ht="20.25" customHeight="1" spans="1:3">
      <c r="A413" s="53" t="s">
        <v>759</v>
      </c>
      <c r="B413" s="54" t="s">
        <v>760</v>
      </c>
      <c r="C413" s="55">
        <f>IFERROR(VLOOKUP(A413,Sheet2!A:D,4,0),0)</f>
        <v>1492</v>
      </c>
    </row>
    <row r="414" ht="20.25" customHeight="1" spans="1:3">
      <c r="A414" s="53" t="s">
        <v>761</v>
      </c>
      <c r="B414" s="54" t="s">
        <v>762</v>
      </c>
      <c r="C414" s="55">
        <f>IFERROR(VLOOKUP(A414,Sheet2!A:D,4,0),0)</f>
        <v>27</v>
      </c>
    </row>
    <row r="415" ht="20.25" customHeight="1" spans="1:3">
      <c r="A415" s="53" t="s">
        <v>763</v>
      </c>
      <c r="B415" s="54" t="s">
        <v>764</v>
      </c>
      <c r="C415" s="55">
        <f>IFERROR(VLOOKUP(A415,Sheet2!A:D,4,0),0)</f>
        <v>0</v>
      </c>
    </row>
    <row r="416" ht="20.25" customHeight="1" spans="1:3">
      <c r="A416" s="53" t="s">
        <v>765</v>
      </c>
      <c r="B416" s="54" t="s">
        <v>766</v>
      </c>
      <c r="C416" s="55">
        <f>IFERROR(VLOOKUP(A416,Sheet2!A:D,4,0),0)</f>
        <v>1178</v>
      </c>
    </row>
    <row r="417" ht="20.25" customHeight="1" spans="1:3">
      <c r="A417" s="51" t="s">
        <v>767</v>
      </c>
      <c r="B417" s="52" t="s">
        <v>768</v>
      </c>
      <c r="C417" s="50">
        <f>SUM(C418:C422)</f>
        <v>23</v>
      </c>
    </row>
    <row r="418" ht="20.25" customHeight="1" spans="1:3">
      <c r="A418" s="53" t="s">
        <v>769</v>
      </c>
      <c r="B418" s="54" t="s">
        <v>770</v>
      </c>
      <c r="C418" s="55">
        <f>IFERROR(VLOOKUP(A418,Sheet2!A:D,4,0),0)</f>
        <v>0</v>
      </c>
    </row>
    <row r="419" ht="20.25" customHeight="1" spans="1:3">
      <c r="A419" s="53" t="s">
        <v>771</v>
      </c>
      <c r="B419" s="54" t="s">
        <v>772</v>
      </c>
      <c r="C419" s="55">
        <f>IFERROR(VLOOKUP(A419,Sheet2!A:D,4,0),0)</f>
        <v>23</v>
      </c>
    </row>
    <row r="420" ht="20.25" customHeight="1" spans="1:3">
      <c r="A420" s="53" t="s">
        <v>773</v>
      </c>
      <c r="B420" s="54" t="s">
        <v>774</v>
      </c>
      <c r="C420" s="55">
        <f>IFERROR(VLOOKUP(A420,Sheet2!A:D,4,0),0)</f>
        <v>0</v>
      </c>
    </row>
    <row r="421" ht="20.25" customHeight="1" spans="1:3">
      <c r="A421" s="53" t="s">
        <v>775</v>
      </c>
      <c r="B421" s="54" t="s">
        <v>776</v>
      </c>
      <c r="C421" s="55">
        <f>IFERROR(VLOOKUP(A421,Sheet2!A:D,4,0),0)</f>
        <v>0</v>
      </c>
    </row>
    <row r="422" ht="20.25" customHeight="1" spans="1:3">
      <c r="A422" s="53" t="s">
        <v>777</v>
      </c>
      <c r="B422" s="54" t="s">
        <v>778</v>
      </c>
      <c r="C422" s="55">
        <f>IFERROR(VLOOKUP(A422,Sheet2!A:D,4,0),0)</f>
        <v>0</v>
      </c>
    </row>
    <row r="423" ht="20.25" customHeight="1" spans="1:3">
      <c r="A423" s="51" t="s">
        <v>779</v>
      </c>
      <c r="B423" s="52" t="s">
        <v>780</v>
      </c>
      <c r="C423" s="50">
        <f>SUM(C424:C428)</f>
        <v>0</v>
      </c>
    </row>
    <row r="424" ht="20.25" customHeight="1" spans="1:3">
      <c r="A424" s="53" t="s">
        <v>781</v>
      </c>
      <c r="B424" s="54" t="s">
        <v>782</v>
      </c>
      <c r="C424" s="55">
        <f>IFERROR(VLOOKUP(A424,Sheet2!A:D,4,0),0)</f>
        <v>0</v>
      </c>
    </row>
    <row r="425" ht="20.25" customHeight="1" spans="1:3">
      <c r="A425" s="53" t="s">
        <v>783</v>
      </c>
      <c r="B425" s="54" t="s">
        <v>784</v>
      </c>
      <c r="C425" s="55">
        <f>IFERROR(VLOOKUP(A425,Sheet2!A:D,4,0),0)</f>
        <v>0</v>
      </c>
    </row>
    <row r="426" ht="20.25" customHeight="1" spans="1:3">
      <c r="A426" s="53" t="s">
        <v>785</v>
      </c>
      <c r="B426" s="54" t="s">
        <v>786</v>
      </c>
      <c r="C426" s="55">
        <f>IFERROR(VLOOKUP(A426,Sheet2!A:D,4,0),0)</f>
        <v>0</v>
      </c>
    </row>
    <row r="427" ht="20.25" customHeight="1" spans="1:3">
      <c r="A427" s="53" t="s">
        <v>787</v>
      </c>
      <c r="B427" s="54" t="s">
        <v>788</v>
      </c>
      <c r="C427" s="55">
        <f>IFERROR(VLOOKUP(A427,Sheet2!A:D,4,0),0)</f>
        <v>0</v>
      </c>
    </row>
    <row r="428" ht="20.25" customHeight="1" spans="1:3">
      <c r="A428" s="53" t="s">
        <v>789</v>
      </c>
      <c r="B428" s="54" t="s">
        <v>790</v>
      </c>
      <c r="C428" s="55">
        <f>IFERROR(VLOOKUP(A428,Sheet2!A:D,4,0),0)</f>
        <v>0</v>
      </c>
    </row>
    <row r="429" ht="20.25" customHeight="1" spans="1:3">
      <c r="A429" s="51" t="s">
        <v>791</v>
      </c>
      <c r="B429" s="52" t="s">
        <v>792</v>
      </c>
      <c r="C429" s="50">
        <f>SUM(C430:C432)</f>
        <v>0</v>
      </c>
    </row>
    <row r="430" ht="20.25" customHeight="1" spans="1:3">
      <c r="A430" s="53" t="s">
        <v>793</v>
      </c>
      <c r="B430" s="54" t="s">
        <v>794</v>
      </c>
      <c r="C430" s="55">
        <f>IFERROR(VLOOKUP(A430,Sheet2!A:D,4,0),0)</f>
        <v>0</v>
      </c>
    </row>
    <row r="431" ht="20.25" customHeight="1" spans="1:3">
      <c r="A431" s="53" t="s">
        <v>795</v>
      </c>
      <c r="B431" s="54" t="s">
        <v>796</v>
      </c>
      <c r="C431" s="55">
        <f>IFERROR(VLOOKUP(A431,Sheet2!A:D,4,0),0)</f>
        <v>0</v>
      </c>
    </row>
    <row r="432" ht="20.25" customHeight="1" spans="1:3">
      <c r="A432" s="53" t="s">
        <v>797</v>
      </c>
      <c r="B432" s="54" t="s">
        <v>798</v>
      </c>
      <c r="C432" s="55">
        <f>IFERROR(VLOOKUP(A432,Sheet2!A:D,4,0),0)</f>
        <v>0</v>
      </c>
    </row>
    <row r="433" ht="20.25" customHeight="1" spans="1:4">
      <c r="A433" s="51" t="s">
        <v>799</v>
      </c>
      <c r="B433" s="52" t="s">
        <v>800</v>
      </c>
      <c r="C433" s="50">
        <f>SUM(C434:C436)</f>
        <v>0</v>
      </c>
    </row>
    <row r="434" ht="20.25" customHeight="1" spans="1:4">
      <c r="A434" s="53" t="s">
        <v>801</v>
      </c>
      <c r="B434" s="54" t="s">
        <v>802</v>
      </c>
      <c r="C434" s="55">
        <f>IFERROR(VLOOKUP(A434,Sheet2!A:D,4,0),0)</f>
        <v>0</v>
      </c>
      <c r="D434" s="40"/>
    </row>
    <row r="435" ht="20.25" customHeight="1" spans="1:4">
      <c r="A435" s="53" t="s">
        <v>803</v>
      </c>
      <c r="B435" s="54" t="s">
        <v>804</v>
      </c>
      <c r="C435" s="55">
        <f>IFERROR(VLOOKUP(A435,Sheet2!A:D,4,0),0)</f>
        <v>0</v>
      </c>
    </row>
    <row r="436" ht="20.25" customHeight="1" spans="1:4">
      <c r="A436" s="53" t="s">
        <v>805</v>
      </c>
      <c r="B436" s="54" t="s">
        <v>806</v>
      </c>
      <c r="C436" s="55">
        <f>IFERROR(VLOOKUP(A436,Sheet2!A:D,4,0),0)</f>
        <v>0</v>
      </c>
    </row>
    <row r="437" ht="20.25" customHeight="1" spans="1:4">
      <c r="A437" s="51" t="s">
        <v>807</v>
      </c>
      <c r="B437" s="52" t="s">
        <v>808</v>
      </c>
      <c r="C437" s="50">
        <f>SUM(C438:C440)</f>
        <v>9</v>
      </c>
    </row>
    <row r="438" ht="20.25" customHeight="1" spans="1:4">
      <c r="A438" s="53" t="s">
        <v>809</v>
      </c>
      <c r="B438" s="54" t="s">
        <v>810</v>
      </c>
      <c r="C438" s="55">
        <f>IFERROR(VLOOKUP(A438,Sheet2!A:D,4,0),0)</f>
        <v>9</v>
      </c>
    </row>
    <row r="439" ht="20.25" customHeight="1" spans="1:4">
      <c r="A439" s="53" t="s">
        <v>811</v>
      </c>
      <c r="B439" s="54" t="s">
        <v>812</v>
      </c>
      <c r="C439" s="55">
        <f>IFERROR(VLOOKUP(A439,Sheet2!A:D,4,0),0)</f>
        <v>0</v>
      </c>
    </row>
    <row r="440" ht="20.25" customHeight="1" spans="1:4">
      <c r="A440" s="53" t="s">
        <v>813</v>
      </c>
      <c r="B440" s="54" t="s">
        <v>814</v>
      </c>
      <c r="C440" s="55">
        <f>IFERROR(VLOOKUP(A440,Sheet2!A:D,4,0),0)</f>
        <v>0</v>
      </c>
    </row>
    <row r="441" ht="20.25" customHeight="1" spans="1:4">
      <c r="A441" s="51" t="s">
        <v>815</v>
      </c>
      <c r="B441" s="52" t="s">
        <v>816</v>
      </c>
      <c r="C441" s="50">
        <f>SUM(C442:C446)</f>
        <v>0</v>
      </c>
    </row>
    <row r="442" ht="20.25" customHeight="1" spans="1:4">
      <c r="A442" s="53" t="s">
        <v>817</v>
      </c>
      <c r="B442" s="54" t="s">
        <v>818</v>
      </c>
      <c r="C442" s="55">
        <f>IFERROR(VLOOKUP(A442,Sheet2!A:D,4,0),0)</f>
        <v>0</v>
      </c>
    </row>
    <row r="443" ht="20.25" customHeight="1" spans="1:4">
      <c r="A443" s="53" t="s">
        <v>819</v>
      </c>
      <c r="B443" s="54" t="s">
        <v>820</v>
      </c>
      <c r="C443" s="55">
        <f>IFERROR(VLOOKUP(A443,Sheet2!A:D,4,0),0)</f>
        <v>0</v>
      </c>
    </row>
    <row r="444" ht="20.25" customHeight="1" spans="1:4">
      <c r="A444" s="53" t="s">
        <v>821</v>
      </c>
      <c r="B444" s="54" t="s">
        <v>822</v>
      </c>
      <c r="C444" s="55">
        <f>IFERROR(VLOOKUP(A444,Sheet2!A:D,4,0),0)</f>
        <v>0</v>
      </c>
    </row>
    <row r="445" ht="20.25" customHeight="1" spans="1:4">
      <c r="A445" s="53" t="s">
        <v>823</v>
      </c>
      <c r="B445" s="54" t="s">
        <v>824</v>
      </c>
      <c r="C445" s="55">
        <f>IFERROR(VLOOKUP(A445,Sheet2!A:D,4,0),0)</f>
        <v>0</v>
      </c>
    </row>
    <row r="446" ht="20.25" customHeight="1" spans="1:4">
      <c r="A446" s="53" t="s">
        <v>825</v>
      </c>
      <c r="B446" s="54" t="s">
        <v>826</v>
      </c>
      <c r="C446" s="55">
        <f>IFERROR(VLOOKUP(A446,Sheet2!A:D,4,0),0)</f>
        <v>0</v>
      </c>
    </row>
    <row r="447" ht="20.25" customHeight="1" spans="1:4">
      <c r="A447" s="51" t="s">
        <v>827</v>
      </c>
      <c r="B447" s="52" t="s">
        <v>828</v>
      </c>
      <c r="C447" s="50">
        <f>SUM(C448:C453)</f>
        <v>457</v>
      </c>
    </row>
    <row r="448" ht="20.25" customHeight="1" spans="1:4">
      <c r="A448" s="53" t="s">
        <v>829</v>
      </c>
      <c r="B448" s="54" t="s">
        <v>830</v>
      </c>
      <c r="C448" s="55">
        <f>IFERROR(VLOOKUP(A448,Sheet2!A:D,4,0),0)</f>
        <v>57</v>
      </c>
    </row>
    <row r="449" s="39" customFormat="1" ht="20.25" customHeight="1" spans="1:6">
      <c r="A449" s="53" t="s">
        <v>831</v>
      </c>
      <c r="B449" s="54" t="s">
        <v>832</v>
      </c>
      <c r="C449" s="55">
        <f>IFERROR(VLOOKUP(A449,Sheet2!A:D,4,0),0)</f>
        <v>0</v>
      </c>
      <c r="F449" s="64"/>
    </row>
    <row r="450" ht="20.25" customHeight="1" spans="1:6">
      <c r="A450" s="53" t="s">
        <v>833</v>
      </c>
      <c r="B450" s="54" t="s">
        <v>834</v>
      </c>
      <c r="C450" s="55">
        <f>IFERROR(VLOOKUP(A450,Sheet2!A:D,4,0),0)</f>
        <v>0</v>
      </c>
    </row>
    <row r="451" ht="20.25" customHeight="1" spans="1:6">
      <c r="A451" s="53" t="s">
        <v>835</v>
      </c>
      <c r="B451" s="54" t="s">
        <v>836</v>
      </c>
      <c r="C451" s="55">
        <f>IFERROR(VLOOKUP(A451,Sheet2!A:D,4,0),0)</f>
        <v>0</v>
      </c>
    </row>
    <row r="452" ht="20.25" customHeight="1" spans="1:6">
      <c r="A452" s="53" t="s">
        <v>837</v>
      </c>
      <c r="B452" s="54" t="s">
        <v>838</v>
      </c>
      <c r="C452" s="55">
        <f>IFERROR(VLOOKUP(A452,Sheet2!A:D,4,0),0)</f>
        <v>0</v>
      </c>
    </row>
    <row r="453" ht="20.25" customHeight="1" spans="1:6">
      <c r="A453" s="53" t="s">
        <v>839</v>
      </c>
      <c r="B453" s="54" t="s">
        <v>840</v>
      </c>
      <c r="C453" s="55">
        <f>IFERROR(VLOOKUP(A453,Sheet2!A:D,4,0),0)</f>
        <v>400</v>
      </c>
    </row>
    <row r="454" ht="20.25" customHeight="1" spans="1:6">
      <c r="A454" s="51" t="s">
        <v>841</v>
      </c>
      <c r="B454" s="52" t="s">
        <v>842</v>
      </c>
      <c r="C454" s="50">
        <f>C455</f>
        <v>67</v>
      </c>
    </row>
    <row r="455" ht="20.25" customHeight="1" spans="1:6">
      <c r="A455" s="53" t="s">
        <v>843</v>
      </c>
      <c r="B455" s="54" t="s">
        <v>844</v>
      </c>
      <c r="C455" s="55">
        <f>IFERROR(VLOOKUP(A455,Sheet2!A:D,4,0),0)</f>
        <v>67</v>
      </c>
    </row>
    <row r="456" ht="20.25" customHeight="1" spans="1:6">
      <c r="A456" s="51" t="s">
        <v>845</v>
      </c>
      <c r="B456" s="52" t="s">
        <v>18</v>
      </c>
      <c r="C456" s="50">
        <f>C457+C462+C471+C477+C482+C487+C492+C499+C503+C507</f>
        <v>0</v>
      </c>
    </row>
    <row r="457" ht="20.25" customHeight="1" spans="1:6">
      <c r="A457" s="51" t="s">
        <v>846</v>
      </c>
      <c r="B457" s="52" t="s">
        <v>847</v>
      </c>
      <c r="C457" s="50">
        <f>SUM(C458:C461)</f>
        <v>0</v>
      </c>
    </row>
    <row r="458" ht="20.25" customHeight="1" spans="1:6">
      <c r="A458" s="53" t="s">
        <v>848</v>
      </c>
      <c r="B458" s="54" t="s">
        <v>120</v>
      </c>
      <c r="C458" s="55">
        <f>IFERROR(VLOOKUP(A458,Sheet2!A:D,4,0),0)</f>
        <v>0</v>
      </c>
    </row>
    <row r="459" ht="20.25" customHeight="1" spans="1:6">
      <c r="A459" s="53" t="s">
        <v>849</v>
      </c>
      <c r="B459" s="54" t="s">
        <v>122</v>
      </c>
      <c r="C459" s="55">
        <f>IFERROR(VLOOKUP(A459,Sheet2!A:D,4,0),0)</f>
        <v>0</v>
      </c>
    </row>
    <row r="460" s="39" customFormat="1" ht="20.25" customHeight="1" spans="1:6">
      <c r="A460" s="53" t="s">
        <v>850</v>
      </c>
      <c r="B460" s="54" t="s">
        <v>124</v>
      </c>
      <c r="C460" s="55">
        <f>IFERROR(VLOOKUP(A460,Sheet2!A:D,4,0),0)</f>
        <v>0</v>
      </c>
      <c r="F460" s="64"/>
    </row>
    <row r="461" ht="20.25" customHeight="1" spans="1:6">
      <c r="A461" s="53" t="s">
        <v>851</v>
      </c>
      <c r="B461" s="54" t="s">
        <v>852</v>
      </c>
      <c r="C461" s="55">
        <f>IFERROR(VLOOKUP(A461,Sheet2!A:D,4,0),0)</f>
        <v>0</v>
      </c>
    </row>
    <row r="462" ht="20.25" customHeight="1" spans="1:6">
      <c r="A462" s="51" t="s">
        <v>853</v>
      </c>
      <c r="B462" s="52" t="s">
        <v>854</v>
      </c>
      <c r="C462" s="50">
        <f>SUM(C463:C470)</f>
        <v>0</v>
      </c>
    </row>
    <row r="463" ht="20.25" customHeight="1" spans="1:6">
      <c r="A463" s="53" t="s">
        <v>855</v>
      </c>
      <c r="B463" s="54" t="s">
        <v>856</v>
      </c>
      <c r="C463" s="55">
        <f>IFERROR(VLOOKUP(A463,Sheet2!A:D,4,0),0)</f>
        <v>0</v>
      </c>
    </row>
    <row r="464" ht="20.25" customHeight="1" spans="1:6">
      <c r="A464" s="53" t="s">
        <v>857</v>
      </c>
      <c r="B464" s="54" t="s">
        <v>858</v>
      </c>
      <c r="C464" s="55">
        <f>IFERROR(VLOOKUP(A464,Sheet2!A:D,4,0),0)</f>
        <v>0</v>
      </c>
    </row>
    <row r="465" ht="20.25" customHeight="1" spans="1:3">
      <c r="A465" s="53" t="s">
        <v>859</v>
      </c>
      <c r="B465" s="54" t="s">
        <v>860</v>
      </c>
      <c r="C465" s="55">
        <f>IFERROR(VLOOKUP(A465,Sheet2!A:D,4,0),0)</f>
        <v>0</v>
      </c>
    </row>
    <row r="466" ht="20.25" customHeight="1" spans="1:3">
      <c r="A466" s="53" t="s">
        <v>861</v>
      </c>
      <c r="B466" s="54" t="s">
        <v>862</v>
      </c>
      <c r="C466" s="55">
        <f>IFERROR(VLOOKUP(A466,Sheet2!A:D,4,0),0)</f>
        <v>0</v>
      </c>
    </row>
    <row r="467" ht="20.25" customHeight="1" spans="1:3">
      <c r="A467" s="53" t="s">
        <v>863</v>
      </c>
      <c r="B467" s="54" t="s">
        <v>864</v>
      </c>
      <c r="C467" s="55">
        <f>IFERROR(VLOOKUP(A467,Sheet2!A:D,4,0),0)</f>
        <v>0</v>
      </c>
    </row>
    <row r="468" ht="20.25" customHeight="1" spans="1:3">
      <c r="A468" s="53" t="s">
        <v>865</v>
      </c>
      <c r="B468" s="54" t="s">
        <v>866</v>
      </c>
      <c r="C468" s="55">
        <f>IFERROR(VLOOKUP(A468,Sheet2!A:D,4,0),0)</f>
        <v>0</v>
      </c>
    </row>
    <row r="469" ht="20.25" customHeight="1" spans="1:3">
      <c r="A469" s="65" t="s">
        <v>867</v>
      </c>
      <c r="B469" s="66" t="s">
        <v>868</v>
      </c>
      <c r="C469" s="55">
        <f>IFERROR(VLOOKUP(A469,Sheet2!A:D,4,0),0)</f>
        <v>0</v>
      </c>
    </row>
    <row r="470" ht="20.25" customHeight="1" spans="1:3">
      <c r="A470" s="53" t="s">
        <v>869</v>
      </c>
      <c r="B470" s="54" t="s">
        <v>870</v>
      </c>
      <c r="C470" s="55">
        <f>IFERROR(VLOOKUP(A470,Sheet2!A:D,4,0),0)</f>
        <v>0</v>
      </c>
    </row>
    <row r="471" ht="20.25" customHeight="1" spans="1:3">
      <c r="A471" s="51" t="s">
        <v>871</v>
      </c>
      <c r="B471" s="52" t="s">
        <v>872</v>
      </c>
      <c r="C471" s="50">
        <f>SUM(C472:C476)</f>
        <v>0</v>
      </c>
    </row>
    <row r="472" ht="20.25" customHeight="1" spans="1:3">
      <c r="A472" s="53" t="s">
        <v>873</v>
      </c>
      <c r="B472" s="54" t="s">
        <v>856</v>
      </c>
      <c r="C472" s="55">
        <f>IFERROR(VLOOKUP(A472,Sheet2!A:D,4,0),0)</f>
        <v>0</v>
      </c>
    </row>
    <row r="473" ht="20.25" customHeight="1" spans="1:3">
      <c r="A473" s="53" t="s">
        <v>874</v>
      </c>
      <c r="B473" s="54" t="s">
        <v>875</v>
      </c>
      <c r="C473" s="55">
        <f>IFERROR(VLOOKUP(A473,Sheet2!A:D,4,0),0)</f>
        <v>0</v>
      </c>
    </row>
    <row r="474" ht="20.25" customHeight="1" spans="1:3">
      <c r="A474" s="53" t="s">
        <v>876</v>
      </c>
      <c r="B474" s="54" t="s">
        <v>877</v>
      </c>
      <c r="C474" s="55">
        <f>IFERROR(VLOOKUP(A474,Sheet2!A:D,4,0),0)</f>
        <v>0</v>
      </c>
    </row>
    <row r="475" ht="20.25" customHeight="1" spans="1:3">
      <c r="A475" s="53" t="s">
        <v>878</v>
      </c>
      <c r="B475" s="54" t="s">
        <v>879</v>
      </c>
      <c r="C475" s="55">
        <f>IFERROR(VLOOKUP(A475,Sheet2!A:D,4,0),0)</f>
        <v>0</v>
      </c>
    </row>
    <row r="476" ht="20.25" customHeight="1" spans="1:3">
      <c r="A476" s="53" t="s">
        <v>880</v>
      </c>
      <c r="B476" s="54" t="s">
        <v>881</v>
      </c>
      <c r="C476" s="55">
        <f>IFERROR(VLOOKUP(A476,Sheet2!A:D,4,0),0)</f>
        <v>0</v>
      </c>
    </row>
    <row r="477" ht="20.25" customHeight="1" spans="1:3">
      <c r="A477" s="51" t="s">
        <v>882</v>
      </c>
      <c r="B477" s="52" t="s">
        <v>883</v>
      </c>
      <c r="C477" s="50">
        <f>SUM(C478:C481)</f>
        <v>0</v>
      </c>
    </row>
    <row r="478" ht="20.25" customHeight="1" spans="1:3">
      <c r="A478" s="53" t="s">
        <v>884</v>
      </c>
      <c r="B478" s="54" t="s">
        <v>856</v>
      </c>
      <c r="C478" s="55">
        <f>IFERROR(VLOOKUP(A478,Sheet2!A:D,4,0),0)</f>
        <v>0</v>
      </c>
    </row>
    <row r="479" ht="20.25" customHeight="1" spans="1:3">
      <c r="A479" s="53" t="s">
        <v>885</v>
      </c>
      <c r="B479" s="54" t="s">
        <v>886</v>
      </c>
      <c r="C479" s="55">
        <f>IFERROR(VLOOKUP(A479,Sheet2!A:D,4,0),0)</f>
        <v>0</v>
      </c>
    </row>
    <row r="480" ht="20.25" customHeight="1" spans="1:3">
      <c r="A480" s="65" t="s">
        <v>887</v>
      </c>
      <c r="B480" s="66" t="s">
        <v>888</v>
      </c>
      <c r="C480" s="55">
        <f>IFERROR(VLOOKUP(A480,Sheet2!A:D,4,0),0)</f>
        <v>0</v>
      </c>
    </row>
    <row r="481" ht="20.25" customHeight="1" spans="1:3">
      <c r="A481" s="53" t="s">
        <v>889</v>
      </c>
      <c r="B481" s="54" t="s">
        <v>890</v>
      </c>
      <c r="C481" s="55">
        <f>IFERROR(VLOOKUP(A481,Sheet2!A:D,4,0),0)</f>
        <v>0</v>
      </c>
    </row>
    <row r="482" ht="20.25" customHeight="1" spans="1:3">
      <c r="A482" s="51" t="s">
        <v>891</v>
      </c>
      <c r="B482" s="52" t="s">
        <v>892</v>
      </c>
      <c r="C482" s="50">
        <f>SUM(C483:C486)</f>
        <v>0</v>
      </c>
    </row>
    <row r="483" ht="20.25" customHeight="1" spans="1:3">
      <c r="A483" s="53" t="s">
        <v>893</v>
      </c>
      <c r="B483" s="54" t="s">
        <v>856</v>
      </c>
      <c r="C483" s="55">
        <f>IFERROR(VLOOKUP(A483,Sheet2!A:D,4,0),0)</f>
        <v>0</v>
      </c>
    </row>
    <row r="484" ht="20.25" customHeight="1" spans="1:3">
      <c r="A484" s="53" t="s">
        <v>894</v>
      </c>
      <c r="B484" s="54" t="s">
        <v>895</v>
      </c>
      <c r="C484" s="55">
        <f>IFERROR(VLOOKUP(A484,Sheet2!A:D,4,0),0)</f>
        <v>0</v>
      </c>
    </row>
    <row r="485" ht="20.25" customHeight="1" spans="1:3">
      <c r="A485" s="53" t="s">
        <v>896</v>
      </c>
      <c r="B485" s="54" t="s">
        <v>897</v>
      </c>
      <c r="C485" s="55">
        <f>IFERROR(VLOOKUP(A485,Sheet2!A:D,4,0),0)</f>
        <v>0</v>
      </c>
    </row>
    <row r="486" ht="20.25" customHeight="1" spans="1:3">
      <c r="A486" s="53" t="s">
        <v>898</v>
      </c>
      <c r="B486" s="54" t="s">
        <v>899</v>
      </c>
      <c r="C486" s="55">
        <f>IFERROR(VLOOKUP(A486,Sheet2!A:D,4,0),0)</f>
        <v>0</v>
      </c>
    </row>
    <row r="487" ht="20.25" customHeight="1" spans="1:3">
      <c r="A487" s="51" t="s">
        <v>900</v>
      </c>
      <c r="B487" s="52" t="s">
        <v>901</v>
      </c>
      <c r="C487" s="50">
        <f>SUM(C488:C491)</f>
        <v>0</v>
      </c>
    </row>
    <row r="488" ht="20.25" customHeight="1" spans="1:3">
      <c r="A488" s="53" t="s">
        <v>902</v>
      </c>
      <c r="B488" s="54" t="s">
        <v>903</v>
      </c>
      <c r="C488" s="55">
        <f>IFERROR(VLOOKUP(A488,Sheet2!A:D,4,0),0)</f>
        <v>0</v>
      </c>
    </row>
    <row r="489" ht="20.25" customHeight="1" spans="1:3">
      <c r="A489" s="53" t="s">
        <v>904</v>
      </c>
      <c r="B489" s="54" t="s">
        <v>905</v>
      </c>
      <c r="C489" s="55">
        <f>IFERROR(VLOOKUP(A489,Sheet2!A:D,4,0),0)</f>
        <v>0</v>
      </c>
    </row>
    <row r="490" ht="20.25" customHeight="1" spans="1:3">
      <c r="A490" s="53" t="s">
        <v>906</v>
      </c>
      <c r="B490" s="54" t="s">
        <v>907</v>
      </c>
      <c r="C490" s="55">
        <f>IFERROR(VLOOKUP(A490,Sheet2!A:D,4,0),0)</f>
        <v>0</v>
      </c>
    </row>
    <row r="491" ht="20.25" customHeight="1" spans="1:3">
      <c r="A491" s="53" t="s">
        <v>908</v>
      </c>
      <c r="B491" s="54" t="s">
        <v>909</v>
      </c>
      <c r="C491" s="55">
        <f>IFERROR(VLOOKUP(A491,Sheet2!A:D,4,0),0)</f>
        <v>0</v>
      </c>
    </row>
    <row r="492" ht="20.25" customHeight="1" spans="1:3">
      <c r="A492" s="51" t="s">
        <v>910</v>
      </c>
      <c r="B492" s="52" t="s">
        <v>911</v>
      </c>
      <c r="C492" s="50">
        <f>SUM(C493:C498)</f>
        <v>0</v>
      </c>
    </row>
    <row r="493" ht="20.25" customHeight="1" spans="1:3">
      <c r="A493" s="53" t="s">
        <v>912</v>
      </c>
      <c r="B493" s="54" t="s">
        <v>856</v>
      </c>
      <c r="C493" s="55">
        <f>IFERROR(VLOOKUP(A493,Sheet2!A:D,4,0),0)</f>
        <v>0</v>
      </c>
    </row>
    <row r="494" ht="20.25" customHeight="1" spans="1:3">
      <c r="A494" s="53" t="s">
        <v>913</v>
      </c>
      <c r="B494" s="54" t="s">
        <v>914</v>
      </c>
      <c r="C494" s="55">
        <f>IFERROR(VLOOKUP(A494,Sheet2!A:D,4,0),0)</f>
        <v>0</v>
      </c>
    </row>
    <row r="495" ht="20.25" customHeight="1" spans="1:3">
      <c r="A495" s="53" t="s">
        <v>915</v>
      </c>
      <c r="B495" s="54" t="s">
        <v>916</v>
      </c>
      <c r="C495" s="55">
        <f>IFERROR(VLOOKUP(A495,Sheet2!A:D,4,0),0)</f>
        <v>0</v>
      </c>
    </row>
    <row r="496" ht="20.25" customHeight="1" spans="1:3">
      <c r="A496" s="53" t="s">
        <v>917</v>
      </c>
      <c r="B496" s="54" t="s">
        <v>918</v>
      </c>
      <c r="C496" s="55">
        <f>IFERROR(VLOOKUP(A496,Sheet2!A:D,4,0),0)</f>
        <v>0</v>
      </c>
    </row>
    <row r="497" ht="20.25" customHeight="1" spans="1:3">
      <c r="A497" s="53" t="s">
        <v>919</v>
      </c>
      <c r="B497" s="54" t="s">
        <v>920</v>
      </c>
      <c r="C497" s="55">
        <f>IFERROR(VLOOKUP(A497,Sheet2!A:D,4,0),0)</f>
        <v>0</v>
      </c>
    </row>
    <row r="498" ht="20.25" customHeight="1" spans="1:3">
      <c r="A498" s="53" t="s">
        <v>921</v>
      </c>
      <c r="B498" s="54" t="s">
        <v>922</v>
      </c>
      <c r="C498" s="55">
        <f>IFERROR(VLOOKUP(A498,Sheet2!A:D,4,0),0)</f>
        <v>0</v>
      </c>
    </row>
    <row r="499" ht="20.25" customHeight="1" spans="1:3">
      <c r="A499" s="51" t="s">
        <v>923</v>
      </c>
      <c r="B499" s="52" t="s">
        <v>924</v>
      </c>
      <c r="C499" s="50">
        <f>SUM(C500:C502)</f>
        <v>0</v>
      </c>
    </row>
    <row r="500" ht="20.25" customHeight="1" spans="1:3">
      <c r="A500" s="53" t="s">
        <v>925</v>
      </c>
      <c r="B500" s="54" t="s">
        <v>926</v>
      </c>
      <c r="C500" s="55">
        <f>IFERROR(VLOOKUP(A500,Sheet2!A:D,4,0),0)</f>
        <v>0</v>
      </c>
    </row>
    <row r="501" ht="20.25" customHeight="1" spans="1:3">
      <c r="A501" s="53" t="s">
        <v>927</v>
      </c>
      <c r="B501" s="54" t="s">
        <v>928</v>
      </c>
      <c r="C501" s="55">
        <f>IFERROR(VLOOKUP(A501,Sheet2!A:D,4,0),0)</f>
        <v>0</v>
      </c>
    </row>
    <row r="502" ht="20.25" customHeight="1" spans="1:3">
      <c r="A502" s="53" t="s">
        <v>929</v>
      </c>
      <c r="B502" s="54" t="s">
        <v>930</v>
      </c>
      <c r="C502" s="55">
        <f>IFERROR(VLOOKUP(A502,Sheet2!A:D,4,0),0)</f>
        <v>0</v>
      </c>
    </row>
    <row r="503" ht="20.25" customHeight="1" spans="1:3">
      <c r="A503" s="51" t="s">
        <v>931</v>
      </c>
      <c r="B503" s="52" t="s">
        <v>932</v>
      </c>
      <c r="C503" s="50">
        <f>SUM(C504:C506)</f>
        <v>0</v>
      </c>
    </row>
    <row r="504" ht="20.25" customHeight="1" spans="1:3">
      <c r="A504" s="53" t="s">
        <v>933</v>
      </c>
      <c r="B504" s="54" t="s">
        <v>934</v>
      </c>
      <c r="C504" s="55">
        <f>IFERROR(VLOOKUP(A504,Sheet2!A:D,4,0),0)</f>
        <v>0</v>
      </c>
    </row>
    <row r="505" ht="20.25" customHeight="1" spans="1:3">
      <c r="A505" s="53" t="s">
        <v>935</v>
      </c>
      <c r="B505" s="54" t="s">
        <v>936</v>
      </c>
      <c r="C505" s="55">
        <f>IFERROR(VLOOKUP(A505,Sheet2!A:D,4,0),0)</f>
        <v>0</v>
      </c>
    </row>
    <row r="506" ht="20.25" customHeight="1" spans="1:3">
      <c r="A506" s="53" t="s">
        <v>937</v>
      </c>
      <c r="B506" s="54" t="s">
        <v>938</v>
      </c>
      <c r="C506" s="55">
        <f>IFERROR(VLOOKUP(A506,Sheet2!A:D,4,0),0)</f>
        <v>0</v>
      </c>
    </row>
    <row r="507" ht="20.25" customHeight="1" spans="1:3">
      <c r="A507" s="51" t="s">
        <v>939</v>
      </c>
      <c r="B507" s="52" t="s">
        <v>940</v>
      </c>
      <c r="C507" s="50">
        <f>SUM(C508:C511)</f>
        <v>0</v>
      </c>
    </row>
    <row r="508" ht="20.25" customHeight="1" spans="1:3">
      <c r="A508" s="53" t="s">
        <v>941</v>
      </c>
      <c r="B508" s="54" t="s">
        <v>942</v>
      </c>
      <c r="C508" s="55">
        <f>IFERROR(VLOOKUP(A508,Sheet2!A:D,4,0),0)</f>
        <v>0</v>
      </c>
    </row>
    <row r="509" ht="20.25" customHeight="1" spans="1:3">
      <c r="A509" s="53" t="s">
        <v>943</v>
      </c>
      <c r="B509" s="54" t="s">
        <v>944</v>
      </c>
      <c r="C509" s="55">
        <f>IFERROR(VLOOKUP(A509,Sheet2!A:D,4,0),0)</f>
        <v>0</v>
      </c>
    </row>
    <row r="510" ht="20.25" customHeight="1" spans="1:3">
      <c r="A510" s="53" t="s">
        <v>945</v>
      </c>
      <c r="B510" s="54" t="s">
        <v>946</v>
      </c>
      <c r="C510" s="55">
        <f>IFERROR(VLOOKUP(A510,Sheet2!A:D,4,0),0)</f>
        <v>0</v>
      </c>
    </row>
    <row r="511" ht="20.25" customHeight="1" spans="1:3">
      <c r="A511" s="53" t="s">
        <v>947</v>
      </c>
      <c r="B511" s="54" t="s">
        <v>948</v>
      </c>
      <c r="C511" s="55">
        <f>IFERROR(VLOOKUP(A511,Sheet2!A:D,4,0),0)</f>
        <v>0</v>
      </c>
    </row>
    <row r="512" ht="20.25" customHeight="1" spans="1:3">
      <c r="A512" s="51" t="s">
        <v>949</v>
      </c>
      <c r="B512" s="52" t="s">
        <v>20</v>
      </c>
      <c r="C512" s="50">
        <f>C513+C529+C537+C548+C557+C565</f>
        <v>5</v>
      </c>
    </row>
    <row r="513" ht="20.25" customHeight="1" spans="1:3">
      <c r="A513" s="51" t="s">
        <v>950</v>
      </c>
      <c r="B513" s="52" t="s">
        <v>951</v>
      </c>
      <c r="C513" s="50">
        <f>SUM(C514:C528)</f>
        <v>0</v>
      </c>
    </row>
    <row r="514" ht="20.25" customHeight="1" spans="1:3">
      <c r="A514" s="53" t="s">
        <v>952</v>
      </c>
      <c r="B514" s="54" t="s">
        <v>120</v>
      </c>
      <c r="C514" s="55">
        <f>IFERROR(VLOOKUP(A514,Sheet2!A:D,4,0),0)</f>
        <v>0</v>
      </c>
    </row>
    <row r="515" ht="20.25" customHeight="1" spans="1:3">
      <c r="A515" s="53" t="s">
        <v>953</v>
      </c>
      <c r="B515" s="54" t="s">
        <v>122</v>
      </c>
      <c r="C515" s="55">
        <f>IFERROR(VLOOKUP(A515,Sheet2!A:D,4,0),0)</f>
        <v>0</v>
      </c>
    </row>
    <row r="516" ht="20.25" customHeight="1" spans="1:3">
      <c r="A516" s="53" t="s">
        <v>954</v>
      </c>
      <c r="B516" s="54" t="s">
        <v>124</v>
      </c>
      <c r="C516" s="55">
        <f>IFERROR(VLOOKUP(A516,Sheet2!A:D,4,0),0)</f>
        <v>0</v>
      </c>
    </row>
    <row r="517" ht="20.25" customHeight="1" spans="1:3">
      <c r="A517" s="53" t="s">
        <v>955</v>
      </c>
      <c r="B517" s="54" t="s">
        <v>956</v>
      </c>
      <c r="C517" s="55">
        <f>IFERROR(VLOOKUP(A517,Sheet2!A:D,4,0),0)</f>
        <v>0</v>
      </c>
    </row>
    <row r="518" ht="20.25" customHeight="1" spans="1:3">
      <c r="A518" s="53" t="s">
        <v>957</v>
      </c>
      <c r="B518" s="54" t="s">
        <v>958</v>
      </c>
      <c r="C518" s="55">
        <f>IFERROR(VLOOKUP(A518,Sheet2!A:D,4,0),0)</f>
        <v>0</v>
      </c>
    </row>
    <row r="519" ht="20.25" customHeight="1" spans="1:3">
      <c r="A519" s="53" t="s">
        <v>959</v>
      </c>
      <c r="B519" s="54" t="s">
        <v>960</v>
      </c>
      <c r="C519" s="55">
        <f>IFERROR(VLOOKUP(A519,Sheet2!A:D,4,0),0)</f>
        <v>0</v>
      </c>
    </row>
    <row r="520" ht="20.25" customHeight="1" spans="1:3">
      <c r="A520" s="53" t="s">
        <v>961</v>
      </c>
      <c r="B520" s="54" t="s">
        <v>962</v>
      </c>
      <c r="C520" s="55">
        <f>IFERROR(VLOOKUP(A520,Sheet2!A:D,4,0),0)</f>
        <v>0</v>
      </c>
    </row>
    <row r="521" ht="20.25" customHeight="1" spans="1:3">
      <c r="A521" s="53" t="s">
        <v>963</v>
      </c>
      <c r="B521" s="54" t="s">
        <v>964</v>
      </c>
      <c r="C521" s="55">
        <f>IFERROR(VLOOKUP(A521,Sheet2!A:D,4,0),0)</f>
        <v>0</v>
      </c>
    </row>
    <row r="522" ht="20.25" customHeight="1" spans="1:3">
      <c r="A522" s="53" t="s">
        <v>965</v>
      </c>
      <c r="B522" s="54" t="s">
        <v>966</v>
      </c>
      <c r="C522" s="55">
        <f>IFERROR(VLOOKUP(A522,Sheet2!A:D,4,0),0)</f>
        <v>0</v>
      </c>
    </row>
    <row r="523" ht="20.25" customHeight="1" spans="1:3">
      <c r="A523" s="53" t="s">
        <v>967</v>
      </c>
      <c r="B523" s="54" t="s">
        <v>968</v>
      </c>
      <c r="C523" s="55">
        <f>IFERROR(VLOOKUP(A523,Sheet2!A:D,4,0),0)</f>
        <v>0</v>
      </c>
    </row>
    <row r="524" ht="20.25" customHeight="1" spans="1:3">
      <c r="A524" s="53" t="s">
        <v>969</v>
      </c>
      <c r="B524" s="54" t="s">
        <v>970</v>
      </c>
      <c r="C524" s="55">
        <f>IFERROR(VLOOKUP(A524,Sheet2!A:D,4,0),0)</f>
        <v>0</v>
      </c>
    </row>
    <row r="525" ht="20.25" customHeight="1" spans="1:3">
      <c r="A525" s="53" t="s">
        <v>971</v>
      </c>
      <c r="B525" s="54" t="s">
        <v>972</v>
      </c>
      <c r="C525" s="55">
        <f>IFERROR(VLOOKUP(A525,Sheet2!A:D,4,0),0)</f>
        <v>0</v>
      </c>
    </row>
    <row r="526" ht="20.25" customHeight="1" spans="1:3">
      <c r="A526" s="53" t="s">
        <v>973</v>
      </c>
      <c r="B526" s="54" t="s">
        <v>974</v>
      </c>
      <c r="C526" s="55">
        <f>IFERROR(VLOOKUP(A526,Sheet2!A:D,4,0),0)</f>
        <v>0</v>
      </c>
    </row>
    <row r="527" ht="20.25" customHeight="1" spans="1:3">
      <c r="A527" s="53" t="s">
        <v>975</v>
      </c>
      <c r="B527" s="54" t="s">
        <v>976</v>
      </c>
      <c r="C527" s="55">
        <f>IFERROR(VLOOKUP(A527,Sheet2!A:D,4,0),0)</f>
        <v>0</v>
      </c>
    </row>
    <row r="528" ht="20.25" customHeight="1" spans="1:3">
      <c r="A528" s="53" t="s">
        <v>977</v>
      </c>
      <c r="B528" s="54" t="s">
        <v>978</v>
      </c>
      <c r="C528" s="55">
        <f>IFERROR(VLOOKUP(A528,Sheet2!A:D,4,0),0)</f>
        <v>0</v>
      </c>
    </row>
    <row r="529" ht="20.25" customHeight="1" spans="1:6">
      <c r="A529" s="51" t="s">
        <v>979</v>
      </c>
      <c r="B529" s="52" t="s">
        <v>980</v>
      </c>
      <c r="C529" s="50">
        <f>SUM(C530:C536)</f>
        <v>0</v>
      </c>
    </row>
    <row r="530" ht="20.25" customHeight="1" spans="1:6">
      <c r="A530" s="53" t="s">
        <v>981</v>
      </c>
      <c r="B530" s="54" t="s">
        <v>120</v>
      </c>
      <c r="C530" s="55">
        <f>IFERROR(VLOOKUP(A530,Sheet2!A:D,4,0),0)</f>
        <v>0</v>
      </c>
    </row>
    <row r="531" ht="20.25" customHeight="1" spans="1:6">
      <c r="A531" s="53" t="s">
        <v>982</v>
      </c>
      <c r="B531" s="54" t="s">
        <v>122</v>
      </c>
      <c r="C531" s="55">
        <f>IFERROR(VLOOKUP(A531,Sheet2!A:D,4,0),0)</f>
        <v>0</v>
      </c>
    </row>
    <row r="532" ht="20.25" customHeight="1" spans="1:6">
      <c r="A532" s="53" t="s">
        <v>983</v>
      </c>
      <c r="B532" s="54" t="s">
        <v>124</v>
      </c>
      <c r="C532" s="55">
        <f>IFERROR(VLOOKUP(A532,Sheet2!A:D,4,0),0)</f>
        <v>0</v>
      </c>
    </row>
    <row r="533" ht="20.25" customHeight="1" spans="1:6">
      <c r="A533" s="53" t="s">
        <v>984</v>
      </c>
      <c r="B533" s="54" t="s">
        <v>985</v>
      </c>
      <c r="C533" s="55">
        <f>IFERROR(VLOOKUP(A533,Sheet2!A:D,4,0),0)</f>
        <v>0</v>
      </c>
    </row>
    <row r="534" ht="20.25" customHeight="1" spans="1:6">
      <c r="A534" s="53" t="s">
        <v>986</v>
      </c>
      <c r="B534" s="54" t="s">
        <v>987</v>
      </c>
      <c r="C534" s="55">
        <f>IFERROR(VLOOKUP(A534,Sheet2!A:D,4,0),0)</f>
        <v>0</v>
      </c>
    </row>
    <row r="535" ht="20.25" customHeight="1" spans="1:6">
      <c r="A535" s="53" t="s">
        <v>988</v>
      </c>
      <c r="B535" s="54" t="s">
        <v>989</v>
      </c>
      <c r="C535" s="55">
        <f>IFERROR(VLOOKUP(A535,Sheet2!A:D,4,0),0)</f>
        <v>0</v>
      </c>
    </row>
    <row r="536" ht="20.25" customHeight="1" spans="1:6">
      <c r="A536" s="53" t="s">
        <v>990</v>
      </c>
      <c r="B536" s="54" t="s">
        <v>991</v>
      </c>
      <c r="C536" s="55">
        <f>IFERROR(VLOOKUP(A536,Sheet2!A:D,4,0),0)</f>
        <v>0</v>
      </c>
    </row>
    <row r="537" ht="20.25" customHeight="1" spans="1:6">
      <c r="A537" s="51" t="s">
        <v>992</v>
      </c>
      <c r="B537" s="52" t="s">
        <v>993</v>
      </c>
      <c r="C537" s="50">
        <f>SUM(C538:C547)</f>
        <v>0</v>
      </c>
    </row>
    <row r="538" ht="20.25" customHeight="1" spans="1:6">
      <c r="A538" s="53" t="s">
        <v>994</v>
      </c>
      <c r="B538" s="54" t="s">
        <v>120</v>
      </c>
      <c r="C538" s="55">
        <f>IFERROR(VLOOKUP(A538,Sheet2!A:D,4,0),0)</f>
        <v>0</v>
      </c>
    </row>
    <row r="539" ht="20.25" customHeight="1" spans="1:6">
      <c r="A539" s="53" t="s">
        <v>995</v>
      </c>
      <c r="B539" s="54" t="s">
        <v>122</v>
      </c>
      <c r="C539" s="55">
        <f>IFERROR(VLOOKUP(A539,Sheet2!A:D,4,0),0)</f>
        <v>0</v>
      </c>
    </row>
    <row r="540" ht="20.25" customHeight="1" spans="1:6">
      <c r="A540" s="53" t="s">
        <v>996</v>
      </c>
      <c r="B540" s="54" t="s">
        <v>124</v>
      </c>
      <c r="C540" s="55">
        <f>IFERROR(VLOOKUP(A540,Sheet2!A:D,4,0),0)</f>
        <v>0</v>
      </c>
    </row>
    <row r="541" ht="20.25" customHeight="1" spans="1:6">
      <c r="A541" s="53" t="s">
        <v>997</v>
      </c>
      <c r="B541" s="54" t="s">
        <v>998</v>
      </c>
      <c r="C541" s="55">
        <f>IFERROR(VLOOKUP(A541,Sheet2!A:D,4,0),0)</f>
        <v>0</v>
      </c>
    </row>
    <row r="542" s="39" customFormat="1" ht="20.25" customHeight="1" spans="1:6">
      <c r="A542" s="53" t="s">
        <v>999</v>
      </c>
      <c r="B542" s="54" t="s">
        <v>1000</v>
      </c>
      <c r="C542" s="55">
        <f>IFERROR(VLOOKUP(A542,Sheet2!A:D,4,0),0)</f>
        <v>0</v>
      </c>
      <c r="F542" s="64"/>
    </row>
    <row r="543" ht="20.25" customHeight="1" spans="1:6">
      <c r="A543" s="53" t="s">
        <v>1001</v>
      </c>
      <c r="B543" s="54" t="s">
        <v>1002</v>
      </c>
      <c r="C543" s="55">
        <f>IFERROR(VLOOKUP(A543,Sheet2!A:D,4,0),0)</f>
        <v>0</v>
      </c>
    </row>
    <row r="544" ht="20.25" customHeight="1" spans="1:6">
      <c r="A544" s="53" t="s">
        <v>1003</v>
      </c>
      <c r="B544" s="54" t="s">
        <v>1004</v>
      </c>
      <c r="C544" s="55">
        <f>IFERROR(VLOOKUP(A544,Sheet2!A:D,4,0),0)</f>
        <v>0</v>
      </c>
    </row>
    <row r="545" ht="20.25" customHeight="1" spans="1:3">
      <c r="A545" s="53" t="s">
        <v>1005</v>
      </c>
      <c r="B545" s="54" t="s">
        <v>1006</v>
      </c>
      <c r="C545" s="55">
        <f>IFERROR(VLOOKUP(A545,Sheet2!A:D,4,0),0)</f>
        <v>0</v>
      </c>
    </row>
    <row r="546" ht="20.25" customHeight="1" spans="1:3">
      <c r="A546" s="53" t="s">
        <v>1007</v>
      </c>
      <c r="B546" s="54" t="s">
        <v>1008</v>
      </c>
      <c r="C546" s="55">
        <f>IFERROR(VLOOKUP(A546,Sheet2!A:D,4,0),0)</f>
        <v>0</v>
      </c>
    </row>
    <row r="547" ht="20.25" customHeight="1" spans="1:3">
      <c r="A547" s="53" t="s">
        <v>1009</v>
      </c>
      <c r="B547" s="54" t="s">
        <v>1010</v>
      </c>
      <c r="C547" s="55">
        <f>IFERROR(VLOOKUP(A547,Sheet2!A:D,4,0),0)</f>
        <v>0</v>
      </c>
    </row>
    <row r="548" ht="20.25" customHeight="1" spans="1:3">
      <c r="A548" s="51" t="s">
        <v>1011</v>
      </c>
      <c r="B548" s="52" t="s">
        <v>1012</v>
      </c>
      <c r="C548" s="50">
        <f>SUM(C549:C556)</f>
        <v>0</v>
      </c>
    </row>
    <row r="549" ht="20.25" customHeight="1" spans="1:3">
      <c r="A549" s="53" t="s">
        <v>1013</v>
      </c>
      <c r="B549" s="54" t="s">
        <v>120</v>
      </c>
      <c r="C549" s="55">
        <f>IFERROR(VLOOKUP(A549,Sheet2!A:D,4,0),0)</f>
        <v>0</v>
      </c>
    </row>
    <row r="550" ht="20.25" customHeight="1" spans="1:3">
      <c r="A550" s="53" t="s">
        <v>1014</v>
      </c>
      <c r="B550" s="54" t="s">
        <v>122</v>
      </c>
      <c r="C550" s="55">
        <f>IFERROR(VLOOKUP(A550,Sheet2!A:D,4,0),0)</f>
        <v>0</v>
      </c>
    </row>
    <row r="551" ht="20.25" customHeight="1" spans="1:3">
      <c r="A551" s="53" t="s">
        <v>1015</v>
      </c>
      <c r="B551" s="54" t="s">
        <v>124</v>
      </c>
      <c r="C551" s="55">
        <f>IFERROR(VLOOKUP(A551,Sheet2!A:D,4,0),0)</f>
        <v>0</v>
      </c>
    </row>
    <row r="552" ht="20.25" customHeight="1" spans="1:3">
      <c r="A552" s="53" t="s">
        <v>1016</v>
      </c>
      <c r="B552" s="54" t="s">
        <v>1017</v>
      </c>
      <c r="C552" s="55">
        <f>IFERROR(VLOOKUP(A552,Sheet2!A:D,4,0),0)</f>
        <v>0</v>
      </c>
    </row>
    <row r="553" ht="20.25" customHeight="1" spans="1:3">
      <c r="A553" s="53" t="s">
        <v>1018</v>
      </c>
      <c r="B553" s="54" t="s">
        <v>1019</v>
      </c>
      <c r="C553" s="55">
        <f>IFERROR(VLOOKUP(A553,Sheet2!A:D,4,0),0)</f>
        <v>0</v>
      </c>
    </row>
    <row r="554" ht="20.25" customHeight="1" spans="1:3">
      <c r="A554" s="53" t="s">
        <v>1020</v>
      </c>
      <c r="B554" s="54" t="s">
        <v>1021</v>
      </c>
      <c r="C554" s="55">
        <f>IFERROR(VLOOKUP(A554,Sheet2!A:D,4,0),0)</f>
        <v>0</v>
      </c>
    </row>
    <row r="555" ht="20.25" customHeight="1" spans="1:3">
      <c r="A555" s="53" t="s">
        <v>1022</v>
      </c>
      <c r="B555" s="54" t="s">
        <v>1023</v>
      </c>
      <c r="C555" s="55">
        <f>IFERROR(VLOOKUP(A555,Sheet2!A:D,4,0),0)</f>
        <v>0</v>
      </c>
    </row>
    <row r="556" ht="20.25" customHeight="1" spans="1:3">
      <c r="A556" s="53" t="s">
        <v>1024</v>
      </c>
      <c r="B556" s="54" t="s">
        <v>1025</v>
      </c>
      <c r="C556" s="55">
        <f>IFERROR(VLOOKUP(A556,Sheet2!A:D,4,0),0)</f>
        <v>0</v>
      </c>
    </row>
    <row r="557" ht="20.25" customHeight="1" spans="1:3">
      <c r="A557" s="51" t="s">
        <v>1026</v>
      </c>
      <c r="B557" s="52" t="s">
        <v>1027</v>
      </c>
      <c r="C557" s="50">
        <f>SUM(C558:C564)</f>
        <v>0</v>
      </c>
    </row>
    <row r="558" ht="20.25" customHeight="1" spans="1:3">
      <c r="A558" s="53" t="s">
        <v>1028</v>
      </c>
      <c r="B558" s="54" t="s">
        <v>120</v>
      </c>
      <c r="C558" s="55">
        <f>IFERROR(VLOOKUP(A558,Sheet2!A:D,4,0),0)</f>
        <v>0</v>
      </c>
    </row>
    <row r="559" ht="20.25" customHeight="1" spans="1:3">
      <c r="A559" s="53" t="s">
        <v>1029</v>
      </c>
      <c r="B559" s="54" t="s">
        <v>122</v>
      </c>
      <c r="C559" s="55">
        <f>IFERROR(VLOOKUP(A559,Sheet2!A:D,4,0),0)</f>
        <v>0</v>
      </c>
    </row>
    <row r="560" ht="20.25" customHeight="1" spans="1:3">
      <c r="A560" s="53" t="s">
        <v>1030</v>
      </c>
      <c r="B560" s="54" t="s">
        <v>124</v>
      </c>
      <c r="C560" s="55">
        <f>IFERROR(VLOOKUP(A560,Sheet2!A:D,4,0),0)</f>
        <v>0</v>
      </c>
    </row>
    <row r="561" ht="19.5" customHeight="1" spans="1:3">
      <c r="A561" s="53" t="s">
        <v>1031</v>
      </c>
      <c r="B561" s="54" t="s">
        <v>1032</v>
      </c>
      <c r="C561" s="55">
        <f>IFERROR(VLOOKUP(A561,Sheet2!A:D,4,0),0)</f>
        <v>0</v>
      </c>
    </row>
    <row r="562" ht="19.5" customHeight="1" spans="1:3">
      <c r="A562" s="65" t="s">
        <v>1033</v>
      </c>
      <c r="B562" s="66" t="s">
        <v>1034</v>
      </c>
      <c r="C562" s="55">
        <f>IFERROR(VLOOKUP(A562,Sheet2!A:D,4,0),0)</f>
        <v>0</v>
      </c>
    </row>
    <row r="563" ht="19.5" customHeight="1" spans="1:3">
      <c r="A563" s="53" t="s">
        <v>1035</v>
      </c>
      <c r="B563" s="54" t="s">
        <v>1036</v>
      </c>
      <c r="C563" s="55">
        <f>IFERROR(VLOOKUP(A563,Sheet2!A:D,4,0),0)</f>
        <v>0</v>
      </c>
    </row>
    <row r="564" ht="19.5" customHeight="1" spans="1:3">
      <c r="A564" s="53" t="s">
        <v>1037</v>
      </c>
      <c r="B564" s="54" t="s">
        <v>1038</v>
      </c>
      <c r="C564" s="55">
        <f>IFERROR(VLOOKUP(A564,Sheet2!A:D,4,0),0)</f>
        <v>0</v>
      </c>
    </row>
    <row r="565" ht="19.5" customHeight="1" spans="1:3">
      <c r="A565" s="51" t="s">
        <v>1039</v>
      </c>
      <c r="B565" s="52" t="s">
        <v>1040</v>
      </c>
      <c r="C565" s="50">
        <f>SUM(C566:C567)</f>
        <v>5</v>
      </c>
    </row>
    <row r="566" ht="19.5" customHeight="1" spans="1:3">
      <c r="A566" s="53" t="s">
        <v>1041</v>
      </c>
      <c r="B566" s="54" t="s">
        <v>1042</v>
      </c>
      <c r="C566" s="55">
        <f>IFERROR(VLOOKUP(A566,Sheet2!A:D,4,0),0)</f>
        <v>0</v>
      </c>
    </row>
    <row r="567" ht="20.25" customHeight="1" spans="1:3">
      <c r="A567" s="53" t="s">
        <v>1043</v>
      </c>
      <c r="B567" s="54" t="s">
        <v>1044</v>
      </c>
      <c r="C567" s="55">
        <f>IFERROR(VLOOKUP(A567,Sheet2!A:D,4,0),0)</f>
        <v>5</v>
      </c>
    </row>
    <row r="568" ht="20.25" customHeight="1" spans="1:3">
      <c r="A568" s="51" t="s">
        <v>1045</v>
      </c>
      <c r="B568" s="52" t="s">
        <v>22</v>
      </c>
      <c r="C568" s="50">
        <f>C569+C588+C596+C598+C607+C611+C621+C630+C637+C645+C654+C660+C663+C666+C669+C672+C675+C679+C683+C692+C695</f>
        <v>2586</v>
      </c>
    </row>
    <row r="569" ht="20.25" customHeight="1" spans="1:3">
      <c r="A569" s="51" t="s">
        <v>1046</v>
      </c>
      <c r="B569" s="52" t="s">
        <v>1047</v>
      </c>
      <c r="C569" s="50">
        <f>SUM(C570:C587)</f>
        <v>0</v>
      </c>
    </row>
    <row r="570" ht="20.25" customHeight="1" spans="1:3">
      <c r="A570" s="53" t="s">
        <v>1048</v>
      </c>
      <c r="B570" s="54" t="s">
        <v>120</v>
      </c>
      <c r="C570" s="55">
        <f>IFERROR(VLOOKUP(A570,Sheet2!A:D,4,0),0)</f>
        <v>0</v>
      </c>
    </row>
    <row r="571" ht="20.25" customHeight="1" spans="1:3">
      <c r="A571" s="53" t="s">
        <v>1049</v>
      </c>
      <c r="B571" s="54" t="s">
        <v>122</v>
      </c>
      <c r="C571" s="55">
        <f>IFERROR(VLOOKUP(A571,Sheet2!A:D,4,0),0)</f>
        <v>0</v>
      </c>
    </row>
    <row r="572" ht="20.25" customHeight="1" spans="1:3">
      <c r="A572" s="53" t="s">
        <v>1050</v>
      </c>
      <c r="B572" s="54" t="s">
        <v>124</v>
      </c>
      <c r="C572" s="55">
        <f>IFERROR(VLOOKUP(A572,Sheet2!A:D,4,0),0)</f>
        <v>0</v>
      </c>
    </row>
    <row r="573" ht="20.25" customHeight="1" spans="1:3">
      <c r="A573" s="53" t="s">
        <v>1051</v>
      </c>
      <c r="B573" s="54" t="s">
        <v>1052</v>
      </c>
      <c r="C573" s="55">
        <f>IFERROR(VLOOKUP(A573,Sheet2!A:D,4,0),0)</f>
        <v>0</v>
      </c>
    </row>
    <row r="574" ht="20.25" customHeight="1" spans="1:3">
      <c r="A574" s="53" t="s">
        <v>1053</v>
      </c>
      <c r="B574" s="54" t="s">
        <v>1054</v>
      </c>
      <c r="C574" s="55">
        <f>IFERROR(VLOOKUP(A574,Sheet2!A:D,4,0),0)</f>
        <v>0</v>
      </c>
    </row>
    <row r="575" ht="20.25" customHeight="1" spans="1:3">
      <c r="A575" s="53" t="s">
        <v>1055</v>
      </c>
      <c r="B575" s="54" t="s">
        <v>1056</v>
      </c>
      <c r="C575" s="55">
        <f>IFERROR(VLOOKUP(A575,Sheet2!A:D,4,0),0)</f>
        <v>0</v>
      </c>
    </row>
    <row r="576" ht="20.25" customHeight="1" spans="1:3">
      <c r="A576" s="53" t="s">
        <v>1057</v>
      </c>
      <c r="B576" s="54" t="s">
        <v>1058</v>
      </c>
      <c r="C576" s="55">
        <f>IFERROR(VLOOKUP(A576,Sheet2!A:D,4,0),0)</f>
        <v>0</v>
      </c>
    </row>
    <row r="577" ht="20.25" customHeight="1" spans="1:3">
      <c r="A577" s="53" t="s">
        <v>1059</v>
      </c>
      <c r="B577" s="54" t="s">
        <v>219</v>
      </c>
      <c r="C577" s="55">
        <f>IFERROR(VLOOKUP(A577,Sheet2!A:D,4,0),0)</f>
        <v>0</v>
      </c>
    </row>
    <row r="578" ht="20.25" customHeight="1" spans="1:3">
      <c r="A578" s="53" t="s">
        <v>1060</v>
      </c>
      <c r="B578" s="54" t="s">
        <v>1061</v>
      </c>
      <c r="C578" s="55">
        <f>IFERROR(VLOOKUP(A578,Sheet2!A:D,4,0),0)</f>
        <v>0</v>
      </c>
    </row>
    <row r="579" ht="20.25" customHeight="1" spans="1:3">
      <c r="A579" s="53" t="s">
        <v>1062</v>
      </c>
      <c r="B579" s="54" t="s">
        <v>1063</v>
      </c>
      <c r="C579" s="55">
        <f>IFERROR(VLOOKUP(A579,Sheet2!A:D,4,0),0)</f>
        <v>0</v>
      </c>
    </row>
    <row r="580" ht="20.25" customHeight="1" spans="1:3">
      <c r="A580" s="53" t="s">
        <v>1064</v>
      </c>
      <c r="B580" s="54" t="s">
        <v>1065</v>
      </c>
      <c r="C580" s="55">
        <f>IFERROR(VLOOKUP(A580,Sheet2!A:D,4,0),0)</f>
        <v>0</v>
      </c>
    </row>
    <row r="581" ht="20.25" customHeight="1" spans="1:3">
      <c r="A581" s="53" t="s">
        <v>1066</v>
      </c>
      <c r="B581" s="54" t="s">
        <v>1067</v>
      </c>
      <c r="C581" s="55">
        <f>IFERROR(VLOOKUP(A581,Sheet2!A:D,4,0),0)</f>
        <v>0</v>
      </c>
    </row>
    <row r="582" ht="20.25" customHeight="1" spans="1:3">
      <c r="A582" s="53" t="s">
        <v>1068</v>
      </c>
      <c r="B582" s="54" t="s">
        <v>1069</v>
      </c>
      <c r="C582" s="55">
        <f>IFERROR(VLOOKUP(A582,Sheet2!A:D,4,0),0)</f>
        <v>0</v>
      </c>
    </row>
    <row r="583" ht="20.25" customHeight="1" spans="1:3">
      <c r="A583" s="53" t="s">
        <v>1070</v>
      </c>
      <c r="B583" s="54" t="s">
        <v>1071</v>
      </c>
      <c r="C583" s="55">
        <f>IFERROR(VLOOKUP(A583,Sheet2!A:D,4,0),0)</f>
        <v>0</v>
      </c>
    </row>
    <row r="584" ht="20.25" customHeight="1" spans="1:3">
      <c r="A584" s="53" t="s">
        <v>1072</v>
      </c>
      <c r="B584" s="54" t="s">
        <v>1073</v>
      </c>
      <c r="C584" s="55">
        <f>IFERROR(VLOOKUP(A584,Sheet2!A:D,4,0),0)</f>
        <v>0</v>
      </c>
    </row>
    <row r="585" ht="20.25" customHeight="1" spans="1:3">
      <c r="A585" s="53" t="s">
        <v>1074</v>
      </c>
      <c r="B585" s="54" t="s">
        <v>1075</v>
      </c>
      <c r="C585" s="55">
        <f>IFERROR(VLOOKUP(A585,Sheet2!A:D,4,0),0)</f>
        <v>0</v>
      </c>
    </row>
    <row r="586" ht="20.25" customHeight="1" spans="1:3">
      <c r="A586" s="53" t="s">
        <v>1076</v>
      </c>
      <c r="B586" s="54" t="s">
        <v>138</v>
      </c>
      <c r="C586" s="55">
        <f>IFERROR(VLOOKUP(A586,Sheet2!A:D,4,0),0)</f>
        <v>0</v>
      </c>
    </row>
    <row r="587" ht="20.25" customHeight="1" spans="1:3">
      <c r="A587" s="53" t="s">
        <v>1077</v>
      </c>
      <c r="B587" s="54" t="s">
        <v>1078</v>
      </c>
      <c r="C587" s="55">
        <f>IFERROR(VLOOKUP(A587,Sheet2!A:D,4,0),0)</f>
        <v>0</v>
      </c>
    </row>
    <row r="588" ht="20.25" customHeight="1" spans="1:3">
      <c r="A588" s="51" t="s">
        <v>1079</v>
      </c>
      <c r="B588" s="52" t="s">
        <v>1080</v>
      </c>
      <c r="C588" s="50">
        <f>SUM(C589:C595)</f>
        <v>30</v>
      </c>
    </row>
    <row r="589" ht="20.25" customHeight="1" spans="1:3">
      <c r="A589" s="53" t="s">
        <v>1081</v>
      </c>
      <c r="B589" s="54" t="s">
        <v>120</v>
      </c>
      <c r="C589" s="55">
        <f>IFERROR(VLOOKUP(A589,Sheet2!A:D,4,0),0)</f>
        <v>0</v>
      </c>
    </row>
    <row r="590" ht="20.25" customHeight="1" spans="1:3">
      <c r="A590" s="53" t="s">
        <v>1082</v>
      </c>
      <c r="B590" s="54" t="s">
        <v>122</v>
      </c>
      <c r="C590" s="55">
        <f>IFERROR(VLOOKUP(A590,Sheet2!A:D,4,0),0)</f>
        <v>0</v>
      </c>
    </row>
    <row r="591" ht="20.25" customHeight="1" spans="1:3">
      <c r="A591" s="53" t="s">
        <v>1083</v>
      </c>
      <c r="B591" s="54" t="s">
        <v>124</v>
      </c>
      <c r="C591" s="55">
        <f>IFERROR(VLOOKUP(A591,Sheet2!A:D,4,0),0)</f>
        <v>0</v>
      </c>
    </row>
    <row r="592" ht="20.25" customHeight="1" spans="1:3">
      <c r="A592" s="53" t="s">
        <v>1084</v>
      </c>
      <c r="B592" s="54" t="s">
        <v>1085</v>
      </c>
      <c r="C592" s="55">
        <f>IFERROR(VLOOKUP(A592,Sheet2!A:D,4,0),0)</f>
        <v>0</v>
      </c>
    </row>
    <row r="593" ht="20.25" customHeight="1" spans="1:3">
      <c r="A593" s="53" t="s">
        <v>1086</v>
      </c>
      <c r="B593" s="54" t="s">
        <v>1087</v>
      </c>
      <c r="C593" s="55">
        <f>IFERROR(VLOOKUP(A593,Sheet2!A:D,4,0),0)</f>
        <v>0</v>
      </c>
    </row>
    <row r="594" ht="20.25" customHeight="1" spans="1:3">
      <c r="A594" s="53" t="s">
        <v>1088</v>
      </c>
      <c r="B594" s="54" t="s">
        <v>1089</v>
      </c>
      <c r="C594" s="55"/>
    </row>
    <row r="595" ht="20.25" customHeight="1" spans="1:3">
      <c r="A595" s="53" t="s">
        <v>1090</v>
      </c>
      <c r="B595" s="54" t="s">
        <v>1091</v>
      </c>
      <c r="C595" s="55">
        <f>IFERROR(VLOOKUP(A595,Sheet2!A:D,4,0),0)</f>
        <v>30</v>
      </c>
    </row>
    <row r="596" ht="20.25" customHeight="1" spans="1:3">
      <c r="A596" s="51" t="s">
        <v>1092</v>
      </c>
      <c r="B596" s="52" t="s">
        <v>1093</v>
      </c>
      <c r="C596" s="50">
        <f>SUM(C597)</f>
        <v>0</v>
      </c>
    </row>
    <row r="597" ht="20.25" customHeight="1" spans="1:3">
      <c r="A597" s="53" t="s">
        <v>1094</v>
      </c>
      <c r="B597" s="54" t="s">
        <v>1095</v>
      </c>
      <c r="C597" s="55">
        <f>IFERROR(VLOOKUP(A597,Sheet2!A:D,4,0),0)</f>
        <v>0</v>
      </c>
    </row>
    <row r="598" ht="20.25" customHeight="1" spans="1:3">
      <c r="A598" s="51" t="s">
        <v>1096</v>
      </c>
      <c r="B598" s="52" t="s">
        <v>1097</v>
      </c>
      <c r="C598" s="50">
        <f>SUM(C599:C606)</f>
        <v>1983</v>
      </c>
    </row>
    <row r="599" ht="20.25" customHeight="1" spans="1:3">
      <c r="A599" s="53" t="s">
        <v>1098</v>
      </c>
      <c r="B599" s="54" t="s">
        <v>1099</v>
      </c>
      <c r="C599" s="55">
        <f>IFERROR(VLOOKUP(A599,Sheet2!A:D,4,0),0)</f>
        <v>130</v>
      </c>
    </row>
    <row r="600" ht="20.25" customHeight="1" spans="1:3">
      <c r="A600" s="53" t="s">
        <v>1100</v>
      </c>
      <c r="B600" s="54" t="s">
        <v>1101</v>
      </c>
      <c r="C600" s="55">
        <f>IFERROR(VLOOKUP(A600,Sheet2!A:D,4,0),0)</f>
        <v>696</v>
      </c>
    </row>
    <row r="601" ht="20.25" customHeight="1" spans="1:3">
      <c r="A601" s="53" t="s">
        <v>1102</v>
      </c>
      <c r="B601" s="54" t="s">
        <v>1103</v>
      </c>
      <c r="C601" s="55">
        <f>IFERROR(VLOOKUP(A601,Sheet2!A:D,4,0),0)</f>
        <v>0</v>
      </c>
    </row>
    <row r="602" ht="20.25" customHeight="1" spans="1:3">
      <c r="A602" s="53" t="s">
        <v>1104</v>
      </c>
      <c r="B602" s="54" t="s">
        <v>1105</v>
      </c>
      <c r="C602" s="55">
        <f>IFERROR(VLOOKUP(A602,Sheet2!A:D,4,0),0)</f>
        <v>771</v>
      </c>
    </row>
    <row r="603" ht="20.25" customHeight="1" spans="1:3">
      <c r="A603" s="53" t="s">
        <v>1106</v>
      </c>
      <c r="B603" s="54" t="s">
        <v>1107</v>
      </c>
      <c r="C603" s="55">
        <f>IFERROR(VLOOKUP(A603,Sheet2!A:D,4,0),0)</f>
        <v>386</v>
      </c>
    </row>
    <row r="604" ht="20.25" customHeight="1" spans="1:3">
      <c r="A604" s="53" t="s">
        <v>1108</v>
      </c>
      <c r="B604" s="54" t="s">
        <v>1109</v>
      </c>
      <c r="C604" s="55">
        <f>IFERROR(VLOOKUP(A604,Sheet2!A:D,4,0),0)</f>
        <v>0</v>
      </c>
    </row>
    <row r="605" ht="20.25" customHeight="1" spans="1:3">
      <c r="A605" s="53" t="s">
        <v>1110</v>
      </c>
      <c r="B605" s="54" t="s">
        <v>1111</v>
      </c>
      <c r="C605" s="55">
        <f>IFERROR(VLOOKUP(A605,Sheet2!A:D,4,0),0)</f>
        <v>0</v>
      </c>
    </row>
    <row r="606" ht="20.25" customHeight="1" spans="1:3">
      <c r="A606" s="53" t="s">
        <v>1112</v>
      </c>
      <c r="B606" s="54" t="s">
        <v>1113</v>
      </c>
      <c r="C606" s="55">
        <f>IFERROR(VLOOKUP(A606,Sheet2!A:D,4,0),0)</f>
        <v>0</v>
      </c>
    </row>
    <row r="607" ht="20.25" customHeight="1" spans="1:3">
      <c r="A607" s="51" t="s">
        <v>1114</v>
      </c>
      <c r="B607" s="52" t="s">
        <v>1115</v>
      </c>
      <c r="C607" s="50">
        <f>SUM(C608:C610)</f>
        <v>0</v>
      </c>
    </row>
    <row r="608" ht="20.25" customHeight="1" spans="1:3">
      <c r="A608" s="53" t="s">
        <v>1116</v>
      </c>
      <c r="B608" s="54" t="s">
        <v>1117</v>
      </c>
      <c r="C608" s="55">
        <f>IFERROR(VLOOKUP(A608,Sheet2!A:D,4,0),0)</f>
        <v>0</v>
      </c>
    </row>
    <row r="609" ht="20.25" customHeight="1" spans="1:3">
      <c r="A609" s="53" t="s">
        <v>1118</v>
      </c>
      <c r="B609" s="54" t="s">
        <v>1119</v>
      </c>
      <c r="C609" s="55">
        <f>IFERROR(VLOOKUP(A609,Sheet2!A:D,4,0),0)</f>
        <v>0</v>
      </c>
    </row>
    <row r="610" ht="20.25" customHeight="1" spans="1:3">
      <c r="A610" s="53" t="s">
        <v>1120</v>
      </c>
      <c r="B610" s="54" t="s">
        <v>1121</v>
      </c>
      <c r="C610" s="55">
        <f>IFERROR(VLOOKUP(A610,Sheet2!A:D,4,0),0)</f>
        <v>0</v>
      </c>
    </row>
    <row r="611" ht="20.25" customHeight="1" spans="1:3">
      <c r="A611" s="51" t="s">
        <v>1122</v>
      </c>
      <c r="B611" s="52" t="s">
        <v>1123</v>
      </c>
      <c r="C611" s="50">
        <f>SUM(C612:C620)</f>
        <v>0</v>
      </c>
    </row>
    <row r="612" ht="20.25" customHeight="1" spans="1:3">
      <c r="A612" s="53" t="s">
        <v>1124</v>
      </c>
      <c r="B612" s="54" t="s">
        <v>1125</v>
      </c>
      <c r="C612" s="55">
        <f>IFERROR(VLOOKUP(A612,Sheet2!A:D,4,0),0)</f>
        <v>0</v>
      </c>
    </row>
    <row r="613" ht="20.25" customHeight="1" spans="1:3">
      <c r="A613" s="53" t="s">
        <v>1126</v>
      </c>
      <c r="B613" s="54" t="s">
        <v>1127</v>
      </c>
      <c r="C613" s="55">
        <f>IFERROR(VLOOKUP(A613,Sheet2!A:D,4,0),0)</f>
        <v>0</v>
      </c>
    </row>
    <row r="614" ht="20.25" customHeight="1" spans="1:3">
      <c r="A614" s="53" t="s">
        <v>1128</v>
      </c>
      <c r="B614" s="54" t="s">
        <v>1129</v>
      </c>
      <c r="C614" s="55">
        <f>IFERROR(VLOOKUP(A614,Sheet2!A:D,4,0),0)</f>
        <v>0</v>
      </c>
    </row>
    <row r="615" ht="20.25" customHeight="1" spans="1:3">
      <c r="A615" s="53" t="s">
        <v>1130</v>
      </c>
      <c r="B615" s="54" t="s">
        <v>1131</v>
      </c>
      <c r="C615" s="55">
        <f>IFERROR(VLOOKUP(A615,Sheet2!A:D,4,0),0)</f>
        <v>0</v>
      </c>
    </row>
    <row r="616" ht="20.25" customHeight="1" spans="1:3">
      <c r="A616" s="53" t="s">
        <v>1132</v>
      </c>
      <c r="B616" s="54" t="s">
        <v>1133</v>
      </c>
      <c r="C616" s="55">
        <f>IFERROR(VLOOKUP(A616,Sheet2!A:D,4,0),0)</f>
        <v>0</v>
      </c>
    </row>
    <row r="617" ht="20.25" customHeight="1" spans="1:3">
      <c r="A617" s="53" t="s">
        <v>1134</v>
      </c>
      <c r="B617" s="54" t="s">
        <v>1135</v>
      </c>
      <c r="C617" s="55">
        <f>IFERROR(VLOOKUP(A617,Sheet2!A:D,4,0),0)</f>
        <v>0</v>
      </c>
    </row>
    <row r="618" ht="20.25" customHeight="1" spans="1:3">
      <c r="A618" s="53" t="s">
        <v>1136</v>
      </c>
      <c r="B618" s="54" t="s">
        <v>1137</v>
      </c>
      <c r="C618" s="55">
        <f>IFERROR(VLOOKUP(A618,Sheet2!A:D,4,0),0)</f>
        <v>0</v>
      </c>
    </row>
    <row r="619" ht="20.25" customHeight="1" spans="1:3">
      <c r="A619" s="53" t="s">
        <v>1138</v>
      </c>
      <c r="B619" s="54" t="s">
        <v>1139</v>
      </c>
      <c r="C619" s="55">
        <f>IFERROR(VLOOKUP(A619,Sheet2!A:D,4,0),0)</f>
        <v>0</v>
      </c>
    </row>
    <row r="620" ht="20.25" customHeight="1" spans="1:3">
      <c r="A620" s="53" t="s">
        <v>1140</v>
      </c>
      <c r="B620" s="54" t="s">
        <v>1141</v>
      </c>
      <c r="C620" s="55">
        <f>IFERROR(VLOOKUP(A620,Sheet2!A:D,4,0),0)</f>
        <v>0</v>
      </c>
    </row>
    <row r="621" ht="20.25" customHeight="1" spans="1:3">
      <c r="A621" s="51" t="s">
        <v>1142</v>
      </c>
      <c r="B621" s="52" t="s">
        <v>1143</v>
      </c>
      <c r="C621" s="50">
        <f>SUM(C622:C629)</f>
        <v>143</v>
      </c>
    </row>
    <row r="622" ht="20.25" customHeight="1" spans="1:3">
      <c r="A622" s="53" t="s">
        <v>1144</v>
      </c>
      <c r="B622" s="54" t="s">
        <v>1145</v>
      </c>
      <c r="C622" s="55">
        <f>IFERROR(VLOOKUP(A622,Sheet2!A:D,4,0),0)</f>
        <v>0</v>
      </c>
    </row>
    <row r="623" ht="20.25" customHeight="1" spans="1:3">
      <c r="A623" s="53" t="s">
        <v>1146</v>
      </c>
      <c r="B623" s="54" t="s">
        <v>1147</v>
      </c>
      <c r="C623" s="55">
        <f>IFERROR(VLOOKUP(A623,Sheet2!A:D,4,0),0)</f>
        <v>0</v>
      </c>
    </row>
    <row r="624" ht="20.25" customHeight="1" spans="1:3">
      <c r="A624" s="53" t="s">
        <v>1148</v>
      </c>
      <c r="B624" s="54" t="s">
        <v>1149</v>
      </c>
      <c r="C624" s="55">
        <f>IFERROR(VLOOKUP(A624,Sheet2!A:D,4,0),0)</f>
        <v>0</v>
      </c>
    </row>
    <row r="625" ht="20.25" customHeight="1" spans="1:3">
      <c r="A625" s="53" t="s">
        <v>1150</v>
      </c>
      <c r="B625" s="54" t="s">
        <v>1151</v>
      </c>
      <c r="C625" s="55">
        <f>IFERROR(VLOOKUP(A625,Sheet2!A:D,4,0),0)</f>
        <v>6</v>
      </c>
    </row>
    <row r="626" ht="20.25" customHeight="1" spans="1:3">
      <c r="A626" s="53" t="s">
        <v>1152</v>
      </c>
      <c r="B626" s="54" t="s">
        <v>1153</v>
      </c>
      <c r="C626" s="55">
        <f>IFERROR(VLOOKUP(A626,Sheet2!A:D,4,0),0)</f>
        <v>0</v>
      </c>
    </row>
    <row r="627" ht="20.25" customHeight="1" spans="1:3">
      <c r="A627" s="53" t="s">
        <v>1154</v>
      </c>
      <c r="B627" s="54" t="s">
        <v>1155</v>
      </c>
      <c r="C627" s="55"/>
    </row>
    <row r="628" ht="20.25" customHeight="1" spans="1:3">
      <c r="A628" s="53" t="s">
        <v>1156</v>
      </c>
      <c r="B628" s="54" t="s">
        <v>1157</v>
      </c>
      <c r="C628" s="55"/>
    </row>
    <row r="629" ht="20.25" customHeight="1" spans="1:3">
      <c r="A629" s="53" t="s">
        <v>1158</v>
      </c>
      <c r="B629" s="54" t="s">
        <v>1159</v>
      </c>
      <c r="C629" s="55">
        <f>IFERROR(VLOOKUP(A629,Sheet2!A:D,4,0),0)</f>
        <v>137</v>
      </c>
    </row>
    <row r="630" ht="20.25" customHeight="1" spans="1:3">
      <c r="A630" s="51" t="s">
        <v>1160</v>
      </c>
      <c r="B630" s="52" t="s">
        <v>1161</v>
      </c>
      <c r="C630" s="50">
        <f>SUM(C631:C636)</f>
        <v>0</v>
      </c>
    </row>
    <row r="631" ht="20.25" customHeight="1" spans="1:3">
      <c r="A631" s="53" t="s">
        <v>1162</v>
      </c>
      <c r="B631" s="54" t="s">
        <v>1163</v>
      </c>
      <c r="C631" s="55">
        <f>IFERROR(VLOOKUP(A631,Sheet2!A:D,4,0),0)</f>
        <v>0</v>
      </c>
    </row>
    <row r="632" ht="20.25" customHeight="1" spans="1:3">
      <c r="A632" s="53" t="s">
        <v>1164</v>
      </c>
      <c r="B632" s="54" t="s">
        <v>1165</v>
      </c>
      <c r="C632" s="55">
        <f>IFERROR(VLOOKUP(A632,Sheet2!A:D,4,0),0)</f>
        <v>0</v>
      </c>
    </row>
    <row r="633" ht="20.25" customHeight="1" spans="1:3">
      <c r="A633" s="53" t="s">
        <v>1166</v>
      </c>
      <c r="B633" s="54" t="s">
        <v>1167</v>
      </c>
      <c r="C633" s="55">
        <f>IFERROR(VLOOKUP(A633,Sheet2!A:D,4,0),0)</f>
        <v>0</v>
      </c>
    </row>
    <row r="634" ht="20.25" customHeight="1" spans="1:3">
      <c r="A634" s="53" t="s">
        <v>1168</v>
      </c>
      <c r="B634" s="54" t="s">
        <v>1169</v>
      </c>
      <c r="C634" s="55">
        <f>IFERROR(VLOOKUP(A634,Sheet2!A:D,4,0),0)</f>
        <v>0</v>
      </c>
    </row>
    <row r="635" ht="20.25" customHeight="1" spans="1:3">
      <c r="A635" s="53" t="s">
        <v>1170</v>
      </c>
      <c r="B635" s="54" t="s">
        <v>1171</v>
      </c>
      <c r="C635" s="55">
        <f>IFERROR(VLOOKUP(A635,Sheet2!A:D,4,0),0)</f>
        <v>0</v>
      </c>
    </row>
    <row r="636" ht="20.25" customHeight="1" spans="1:3">
      <c r="A636" s="53" t="s">
        <v>1172</v>
      </c>
      <c r="B636" s="54" t="s">
        <v>1173</v>
      </c>
      <c r="C636" s="55">
        <f>IFERROR(VLOOKUP(A636,Sheet2!A:D,4,0),0)</f>
        <v>0</v>
      </c>
    </row>
    <row r="637" ht="20.25" customHeight="1" spans="1:3">
      <c r="A637" s="51" t="s">
        <v>1174</v>
      </c>
      <c r="B637" s="52" t="s">
        <v>1175</v>
      </c>
      <c r="C637" s="50">
        <f>SUM(C638:C644)</f>
        <v>106</v>
      </c>
    </row>
    <row r="638" ht="20.25" customHeight="1" spans="1:3">
      <c r="A638" s="53" t="s">
        <v>1176</v>
      </c>
      <c r="B638" s="54" t="s">
        <v>1177</v>
      </c>
      <c r="C638" s="55">
        <f>IFERROR(VLOOKUP(A638,Sheet2!A:D,4,0),0)</f>
        <v>0</v>
      </c>
    </row>
    <row r="639" ht="20.25" customHeight="1" spans="1:3">
      <c r="A639" s="53" t="s">
        <v>1178</v>
      </c>
      <c r="B639" s="54" t="s">
        <v>1179</v>
      </c>
      <c r="C639" s="55">
        <f>IFERROR(VLOOKUP(A639,Sheet2!A:D,4,0),0)</f>
        <v>105</v>
      </c>
    </row>
    <row r="640" ht="20.25" customHeight="1" spans="1:3">
      <c r="A640" s="53" t="s">
        <v>1180</v>
      </c>
      <c r="B640" s="54" t="s">
        <v>1181</v>
      </c>
      <c r="C640" s="55">
        <f>IFERROR(VLOOKUP(A640,Sheet2!A:D,4,0),0)</f>
        <v>0</v>
      </c>
    </row>
    <row r="641" ht="20.25" customHeight="1" spans="1:3">
      <c r="A641" s="53" t="s">
        <v>1182</v>
      </c>
      <c r="B641" s="54" t="s">
        <v>1183</v>
      </c>
      <c r="C641" s="55">
        <f>IFERROR(VLOOKUP(A641,Sheet2!A:D,4,0),0)</f>
        <v>1</v>
      </c>
    </row>
    <row r="642" ht="20.25" customHeight="1" spans="1:3">
      <c r="A642" s="53" t="s">
        <v>1184</v>
      </c>
      <c r="B642" s="54" t="s">
        <v>1185</v>
      </c>
      <c r="C642" s="55">
        <f>IFERROR(VLOOKUP(A642,Sheet2!A:D,4,0),0)</f>
        <v>0</v>
      </c>
    </row>
    <row r="643" ht="20.25" customHeight="1" spans="1:3">
      <c r="A643" s="53" t="s">
        <v>1186</v>
      </c>
      <c r="B643" s="54" t="s">
        <v>1187</v>
      </c>
      <c r="C643" s="55">
        <f>IFERROR(VLOOKUP(A643,Sheet2!A:D,4,0),0)</f>
        <v>0</v>
      </c>
    </row>
    <row r="644" ht="20.25" customHeight="1" spans="1:3">
      <c r="A644" s="53" t="s">
        <v>1188</v>
      </c>
      <c r="B644" s="54" t="s">
        <v>1189</v>
      </c>
      <c r="C644" s="55">
        <f>IFERROR(VLOOKUP(A644,Sheet2!A:D,4,0),0)</f>
        <v>0</v>
      </c>
    </row>
    <row r="645" ht="20.25" customHeight="1" spans="1:3">
      <c r="A645" s="51" t="s">
        <v>1190</v>
      </c>
      <c r="B645" s="52" t="s">
        <v>1191</v>
      </c>
      <c r="C645" s="50">
        <f>SUM(C646:C653)</f>
        <v>0</v>
      </c>
    </row>
    <row r="646" ht="20.25" customHeight="1" spans="1:3">
      <c r="A646" s="53" t="s">
        <v>1192</v>
      </c>
      <c r="B646" s="54" t="s">
        <v>120</v>
      </c>
      <c r="C646" s="55">
        <f>IFERROR(VLOOKUP(A646,Sheet2!A:D,4,0),0)</f>
        <v>0</v>
      </c>
    </row>
    <row r="647" ht="20.25" customHeight="1" spans="1:3">
      <c r="A647" s="53" t="s">
        <v>1193</v>
      </c>
      <c r="B647" s="54" t="s">
        <v>122</v>
      </c>
      <c r="C647" s="55">
        <f>IFERROR(VLOOKUP(A647,Sheet2!A:D,4,0),0)</f>
        <v>0</v>
      </c>
    </row>
    <row r="648" ht="20.25" customHeight="1" spans="1:3">
      <c r="A648" s="53" t="s">
        <v>1194</v>
      </c>
      <c r="B648" s="54" t="s">
        <v>124</v>
      </c>
      <c r="C648" s="55">
        <f>IFERROR(VLOOKUP(A648,Sheet2!A:D,4,0),0)</f>
        <v>0</v>
      </c>
    </row>
    <row r="649" ht="20.25" customHeight="1" spans="1:3">
      <c r="A649" s="53" t="s">
        <v>1195</v>
      </c>
      <c r="B649" s="54" t="s">
        <v>1196</v>
      </c>
      <c r="C649" s="55">
        <f>IFERROR(VLOOKUP(A649,Sheet2!A:D,4,0),0)</f>
        <v>0</v>
      </c>
    </row>
    <row r="650" ht="20.25" customHeight="1" spans="1:3">
      <c r="A650" s="53" t="s">
        <v>1197</v>
      </c>
      <c r="B650" s="54" t="s">
        <v>1198</v>
      </c>
      <c r="C650" s="55">
        <f>IFERROR(VLOOKUP(A650,Sheet2!A:D,4,0),0)</f>
        <v>0</v>
      </c>
    </row>
    <row r="651" ht="20.25" customHeight="1" spans="1:3">
      <c r="A651" s="53" t="s">
        <v>1199</v>
      </c>
      <c r="B651" s="54" t="s">
        <v>1200</v>
      </c>
      <c r="C651" s="55">
        <f>IFERROR(VLOOKUP(A651,Sheet2!A:D,4,0),0)</f>
        <v>0</v>
      </c>
    </row>
    <row r="652" ht="20.25" customHeight="1" spans="1:3">
      <c r="A652" s="53" t="s">
        <v>1201</v>
      </c>
      <c r="B652" s="54" t="s">
        <v>1202</v>
      </c>
      <c r="C652" s="55">
        <f>IFERROR(VLOOKUP(A652,Sheet2!A:D,4,0),0)</f>
        <v>0</v>
      </c>
    </row>
    <row r="653" ht="20.25" customHeight="1" spans="1:3">
      <c r="A653" s="53" t="s">
        <v>1203</v>
      </c>
      <c r="B653" s="54" t="s">
        <v>1204</v>
      </c>
      <c r="C653" s="55">
        <f>IFERROR(VLOOKUP(A653,Sheet2!A:D,4,0),0)</f>
        <v>0</v>
      </c>
    </row>
    <row r="654" ht="20.25" customHeight="1" spans="1:3">
      <c r="A654" s="51" t="s">
        <v>1205</v>
      </c>
      <c r="B654" s="52" t="s">
        <v>1206</v>
      </c>
      <c r="C654" s="50">
        <f>SUM(C655:C659)</f>
        <v>0</v>
      </c>
    </row>
    <row r="655" ht="20.25" customHeight="1" spans="1:3">
      <c r="A655" s="53" t="s">
        <v>1207</v>
      </c>
      <c r="B655" s="54" t="s">
        <v>120</v>
      </c>
      <c r="C655" s="55">
        <f>IFERROR(VLOOKUP(A655,Sheet2!A:D,4,0),0)</f>
        <v>0</v>
      </c>
    </row>
    <row r="656" ht="20.25" customHeight="1" spans="1:3">
      <c r="A656" s="53" t="s">
        <v>1208</v>
      </c>
      <c r="B656" s="54" t="s">
        <v>122</v>
      </c>
      <c r="C656" s="55">
        <f>IFERROR(VLOOKUP(A656,Sheet2!A:D,4,0),0)</f>
        <v>0</v>
      </c>
    </row>
    <row r="657" ht="20.25" customHeight="1" spans="1:3">
      <c r="A657" s="53" t="s">
        <v>1209</v>
      </c>
      <c r="B657" s="54" t="s">
        <v>124</v>
      </c>
      <c r="C657" s="55">
        <f>IFERROR(VLOOKUP(A657,Sheet2!A:D,4,0),0)</f>
        <v>0</v>
      </c>
    </row>
    <row r="658" ht="20.25" customHeight="1" spans="1:3">
      <c r="A658" s="53" t="s">
        <v>1210</v>
      </c>
      <c r="B658" s="54" t="s">
        <v>138</v>
      </c>
      <c r="C658" s="55"/>
    </row>
    <row r="659" ht="20.25" customHeight="1" spans="1:3">
      <c r="A659" s="53" t="s">
        <v>1211</v>
      </c>
      <c r="B659" s="54" t="s">
        <v>1212</v>
      </c>
      <c r="C659" s="55">
        <f>IFERROR(VLOOKUP(A659,Sheet2!A:D,4,0),0)</f>
        <v>0</v>
      </c>
    </row>
    <row r="660" ht="20.25" customHeight="1" spans="1:3">
      <c r="A660" s="51" t="s">
        <v>1213</v>
      </c>
      <c r="B660" s="52" t="s">
        <v>1214</v>
      </c>
      <c r="C660" s="50">
        <f>SUM(C661:C662)</f>
        <v>0</v>
      </c>
    </row>
    <row r="661" ht="20.25" customHeight="1" spans="1:3">
      <c r="A661" s="53" t="s">
        <v>1215</v>
      </c>
      <c r="B661" s="54" t="s">
        <v>1216</v>
      </c>
      <c r="C661" s="55">
        <f>IFERROR(VLOOKUP(A661,Sheet2!A:D,4,0),0)</f>
        <v>0</v>
      </c>
    </row>
    <row r="662" ht="20.25" customHeight="1" spans="1:3">
      <c r="A662" s="53" t="s">
        <v>1217</v>
      </c>
      <c r="B662" s="54" t="s">
        <v>1218</v>
      </c>
      <c r="C662" s="55">
        <f>IFERROR(VLOOKUP(A662,Sheet2!A:D,4,0),0)</f>
        <v>0</v>
      </c>
    </row>
    <row r="663" ht="20.25" customHeight="1" spans="1:3">
      <c r="A663" s="51" t="s">
        <v>1219</v>
      </c>
      <c r="B663" s="52" t="s">
        <v>1220</v>
      </c>
      <c r="C663" s="50">
        <f>SUM(C664:C665)</f>
        <v>4</v>
      </c>
    </row>
    <row r="664" ht="20.25" customHeight="1" spans="1:3">
      <c r="A664" s="53" t="s">
        <v>1221</v>
      </c>
      <c r="B664" s="54" t="s">
        <v>1222</v>
      </c>
      <c r="C664" s="55">
        <f>IFERROR(VLOOKUP(A664,Sheet2!A:D,4,0),0)</f>
        <v>4</v>
      </c>
    </row>
    <row r="665" ht="20.25" customHeight="1" spans="1:3">
      <c r="A665" s="53" t="s">
        <v>1223</v>
      </c>
      <c r="B665" s="54" t="s">
        <v>1224</v>
      </c>
      <c r="C665" s="55">
        <f>IFERROR(VLOOKUP(A665,Sheet2!A:D,4,0),0)</f>
        <v>0</v>
      </c>
    </row>
    <row r="666" ht="20.25" customHeight="1" spans="1:3">
      <c r="A666" s="51" t="s">
        <v>1225</v>
      </c>
      <c r="B666" s="52" t="s">
        <v>1226</v>
      </c>
      <c r="C666" s="50">
        <f>SUM(C667:C668)</f>
        <v>42</v>
      </c>
    </row>
    <row r="667" ht="20.25" customHeight="1" spans="1:3">
      <c r="A667" s="53" t="s">
        <v>1227</v>
      </c>
      <c r="B667" s="54" t="s">
        <v>1228</v>
      </c>
      <c r="C667" s="55">
        <f>IFERROR(VLOOKUP(A667,Sheet2!A:D,4,0),0)</f>
        <v>5</v>
      </c>
    </row>
    <row r="668" ht="20.25" customHeight="1" spans="1:3">
      <c r="A668" s="53" t="s">
        <v>1229</v>
      </c>
      <c r="B668" s="54" t="s">
        <v>1230</v>
      </c>
      <c r="C668" s="55">
        <f>IFERROR(VLOOKUP(A668,Sheet2!A:D,4,0),0)</f>
        <v>37</v>
      </c>
    </row>
    <row r="669" ht="20.25" customHeight="1" spans="1:3">
      <c r="A669" s="51" t="s">
        <v>1231</v>
      </c>
      <c r="B669" s="52" t="s">
        <v>1232</v>
      </c>
      <c r="C669" s="50">
        <f>SUM(C670:C671)</f>
        <v>0</v>
      </c>
    </row>
    <row r="670" ht="20.25" customHeight="1" spans="1:3">
      <c r="A670" s="53" t="s">
        <v>1233</v>
      </c>
      <c r="B670" s="54" t="s">
        <v>1234</v>
      </c>
      <c r="C670" s="55">
        <f>IFERROR(VLOOKUP(A670,Sheet2!A:D,4,0),0)</f>
        <v>0</v>
      </c>
    </row>
    <row r="671" ht="20.25" customHeight="1" spans="1:3">
      <c r="A671" s="53" t="s">
        <v>1235</v>
      </c>
      <c r="B671" s="54" t="s">
        <v>1236</v>
      </c>
      <c r="C671" s="55">
        <f>IFERROR(VLOOKUP(A671,Sheet2!A:D,4,0),0)</f>
        <v>0</v>
      </c>
    </row>
    <row r="672" ht="20.25" customHeight="1" spans="1:3">
      <c r="A672" s="51" t="s">
        <v>1237</v>
      </c>
      <c r="B672" s="52" t="s">
        <v>1238</v>
      </c>
      <c r="C672" s="50">
        <f>SUM(C673:C674)</f>
        <v>4</v>
      </c>
    </row>
    <row r="673" ht="20.25" customHeight="1" spans="1:3">
      <c r="A673" s="53" t="s">
        <v>1239</v>
      </c>
      <c r="B673" s="54" t="s">
        <v>1240</v>
      </c>
      <c r="C673" s="55">
        <f>IFERROR(VLOOKUP(A673,Sheet2!A:D,4,0),0)</f>
        <v>1</v>
      </c>
    </row>
    <row r="674" ht="20.25" customHeight="1" spans="1:3">
      <c r="A674" s="53" t="s">
        <v>1241</v>
      </c>
      <c r="B674" s="54" t="s">
        <v>1242</v>
      </c>
      <c r="C674" s="55">
        <f>IFERROR(VLOOKUP(A674,Sheet2!A:D,4,0),0)</f>
        <v>3</v>
      </c>
    </row>
    <row r="675" ht="20.25" customHeight="1" spans="1:3">
      <c r="A675" s="51" t="s">
        <v>1243</v>
      </c>
      <c r="B675" s="52" t="s">
        <v>1244</v>
      </c>
      <c r="C675" s="50">
        <f>SUM(C676:C678)</f>
        <v>0</v>
      </c>
    </row>
    <row r="676" ht="20.25" customHeight="1" spans="1:3">
      <c r="A676" s="53" t="s">
        <v>1245</v>
      </c>
      <c r="B676" s="54" t="s">
        <v>1246</v>
      </c>
      <c r="C676" s="55">
        <f>IFERROR(VLOOKUP(A676,Sheet2!A:D,4,0),0)</f>
        <v>0</v>
      </c>
    </row>
    <row r="677" ht="20.25" customHeight="1" spans="1:3">
      <c r="A677" s="53" t="s">
        <v>1247</v>
      </c>
      <c r="B677" s="54" t="s">
        <v>1248</v>
      </c>
      <c r="C677" s="55">
        <f>IFERROR(VLOOKUP(A677,Sheet2!A:D,4,0),0)</f>
        <v>0</v>
      </c>
    </row>
    <row r="678" ht="20.25" customHeight="1" spans="1:3">
      <c r="A678" s="53" t="s">
        <v>1249</v>
      </c>
      <c r="B678" s="54" t="s">
        <v>1250</v>
      </c>
      <c r="C678" s="55">
        <f>IFERROR(VLOOKUP(A678,Sheet2!A:D,4,0),0)</f>
        <v>0</v>
      </c>
    </row>
    <row r="679" ht="20.25" customHeight="1" spans="1:3">
      <c r="A679" s="51" t="s">
        <v>1251</v>
      </c>
      <c r="B679" s="52" t="s">
        <v>1252</v>
      </c>
      <c r="C679" s="50">
        <f>SUM(C680:C682)</f>
        <v>0</v>
      </c>
    </row>
    <row r="680" ht="20.25" customHeight="1" spans="1:3">
      <c r="A680" s="53" t="s">
        <v>1253</v>
      </c>
      <c r="B680" s="54" t="s">
        <v>1254</v>
      </c>
      <c r="C680" s="55">
        <f>IFERROR(VLOOKUP(A680,Sheet2!A:D,4,0),0)</f>
        <v>0</v>
      </c>
    </row>
    <row r="681" ht="20.25" customHeight="1" spans="1:3">
      <c r="A681" s="53" t="s">
        <v>1255</v>
      </c>
      <c r="B681" s="54" t="s">
        <v>1256</v>
      </c>
      <c r="C681" s="55">
        <f>IFERROR(VLOOKUP(A681,Sheet2!A:D,4,0),0)</f>
        <v>0</v>
      </c>
    </row>
    <row r="682" ht="20.25" customHeight="1" spans="1:3">
      <c r="A682" s="53" t="s">
        <v>1257</v>
      </c>
      <c r="B682" s="54" t="s">
        <v>1258</v>
      </c>
      <c r="C682" s="55">
        <f>IFERROR(VLOOKUP(A682,Sheet2!A:D,4,0),0)</f>
        <v>0</v>
      </c>
    </row>
    <row r="683" ht="20.25" customHeight="1" spans="1:3">
      <c r="A683" s="51" t="s">
        <v>1259</v>
      </c>
      <c r="B683" s="52" t="s">
        <v>1260</v>
      </c>
      <c r="C683" s="50">
        <f>SUM(C684:C691)</f>
        <v>10</v>
      </c>
    </row>
    <row r="684" ht="20.25" customHeight="1" spans="1:3">
      <c r="A684" s="53" t="s">
        <v>1261</v>
      </c>
      <c r="B684" s="54" t="s">
        <v>120</v>
      </c>
      <c r="C684" s="55">
        <f>IFERROR(VLOOKUP(A684,Sheet2!A:D,4,0),0)</f>
        <v>0</v>
      </c>
    </row>
    <row r="685" ht="20.25" customHeight="1" spans="1:3">
      <c r="A685" s="53" t="s">
        <v>1262</v>
      </c>
      <c r="B685" s="54" t="s">
        <v>122</v>
      </c>
      <c r="C685" s="55">
        <f>IFERROR(VLOOKUP(A685,Sheet2!A:D,4,0),0)</f>
        <v>0</v>
      </c>
    </row>
    <row r="686" ht="20.25" customHeight="1" spans="1:3">
      <c r="A686" s="53" t="s">
        <v>1263</v>
      </c>
      <c r="B686" s="54" t="s">
        <v>124</v>
      </c>
      <c r="C686" s="55">
        <f>IFERROR(VLOOKUP(A686,Sheet2!A:D,4,0),0)</f>
        <v>0</v>
      </c>
    </row>
    <row r="687" ht="20.25" customHeight="1" spans="1:3">
      <c r="A687" s="53" t="s">
        <v>1264</v>
      </c>
      <c r="B687" s="54" t="s">
        <v>1265</v>
      </c>
      <c r="C687" s="55">
        <f>IFERROR(VLOOKUP(A687,Sheet2!A:D,4,0),0)</f>
        <v>0</v>
      </c>
    </row>
    <row r="688" ht="20.25" customHeight="1" spans="1:3">
      <c r="A688" s="53" t="s">
        <v>1266</v>
      </c>
      <c r="B688" s="54" t="s">
        <v>1267</v>
      </c>
      <c r="C688" s="55">
        <f>IFERROR(VLOOKUP(A688,Sheet2!A:D,4,0),0)</f>
        <v>0</v>
      </c>
    </row>
    <row r="689" ht="20.25" customHeight="1" spans="1:3">
      <c r="A689" s="53" t="s">
        <v>1268</v>
      </c>
      <c r="B689" s="54" t="s">
        <v>219</v>
      </c>
      <c r="C689" s="55"/>
    </row>
    <row r="690" ht="20.25" customHeight="1" spans="1:3">
      <c r="A690" s="53" t="s">
        <v>1269</v>
      </c>
      <c r="B690" s="54" t="s">
        <v>138</v>
      </c>
      <c r="C690" s="55">
        <f>IFERROR(VLOOKUP(A690,Sheet2!A:D,4,0),0)</f>
        <v>0</v>
      </c>
    </row>
    <row r="691" ht="20.25" customHeight="1" spans="1:3">
      <c r="A691" s="53" t="s">
        <v>1270</v>
      </c>
      <c r="B691" s="54" t="s">
        <v>1271</v>
      </c>
      <c r="C691" s="55">
        <f>IFERROR(VLOOKUP(A691,Sheet2!A:D,4,0),0)</f>
        <v>10</v>
      </c>
    </row>
    <row r="692" ht="20.25" customHeight="1" spans="1:3">
      <c r="A692" s="51" t="s">
        <v>1272</v>
      </c>
      <c r="B692" s="52" t="s">
        <v>1273</v>
      </c>
      <c r="C692" s="50">
        <f>SUM(C693:C694)</f>
        <v>0</v>
      </c>
    </row>
    <row r="693" ht="20.25" customHeight="1" spans="1:3">
      <c r="A693" s="53" t="s">
        <v>1274</v>
      </c>
      <c r="B693" s="54" t="s">
        <v>1275</v>
      </c>
      <c r="C693" s="55">
        <f>IFERROR(VLOOKUP(A693,Sheet2!A:D,4,0),0)</f>
        <v>0</v>
      </c>
    </row>
    <row r="694" ht="20.25" customHeight="1" spans="1:3">
      <c r="A694" s="53" t="s">
        <v>1276</v>
      </c>
      <c r="B694" s="54" t="s">
        <v>1277</v>
      </c>
      <c r="C694" s="55">
        <f>IFERROR(VLOOKUP(A694,Sheet2!A:D,4,0),0)</f>
        <v>0</v>
      </c>
    </row>
    <row r="695" ht="20.25" customHeight="1" spans="1:3">
      <c r="A695" s="51" t="s">
        <v>1278</v>
      </c>
      <c r="B695" s="52" t="s">
        <v>1279</v>
      </c>
      <c r="C695" s="50">
        <f>C696</f>
        <v>264</v>
      </c>
    </row>
    <row r="696" ht="20.25" customHeight="1" spans="1:3">
      <c r="A696" s="53" t="s">
        <v>1280</v>
      </c>
      <c r="B696" s="54" t="s">
        <v>1281</v>
      </c>
      <c r="C696" s="55">
        <f>IFERROR(VLOOKUP(A696,Sheet2!A:D,4,0),0)</f>
        <v>264</v>
      </c>
    </row>
    <row r="697" ht="20.25" customHeight="1" spans="1:3">
      <c r="A697" s="51" t="s">
        <v>1282</v>
      </c>
      <c r="B697" s="52" t="s">
        <v>24</v>
      </c>
      <c r="C697" s="50">
        <f>C698+C703+C718+C722+C734+C738+C743+C747+C751+C754+C779</f>
        <v>2025</v>
      </c>
    </row>
    <row r="698" ht="20.25" customHeight="1" spans="1:3">
      <c r="A698" s="51" t="s">
        <v>1283</v>
      </c>
      <c r="B698" s="52" t="s">
        <v>1284</v>
      </c>
      <c r="C698" s="50">
        <f>SUM(C699:C702)</f>
        <v>0</v>
      </c>
    </row>
    <row r="699" ht="20.25" customHeight="1" spans="1:3">
      <c r="A699" s="53" t="s">
        <v>1285</v>
      </c>
      <c r="B699" s="54" t="s">
        <v>120</v>
      </c>
      <c r="C699" s="55">
        <f>IFERROR(VLOOKUP(A699,Sheet2!A:D,4,0),0)</f>
        <v>0</v>
      </c>
    </row>
    <row r="700" ht="20.25" customHeight="1" spans="1:3">
      <c r="A700" s="53" t="s">
        <v>1286</v>
      </c>
      <c r="B700" s="54" t="s">
        <v>122</v>
      </c>
      <c r="C700" s="55">
        <f>IFERROR(VLOOKUP(A700,Sheet2!A:D,4,0),0)</f>
        <v>0</v>
      </c>
    </row>
    <row r="701" ht="20.25" customHeight="1" spans="1:3">
      <c r="A701" s="53" t="s">
        <v>1287</v>
      </c>
      <c r="B701" s="54" t="s">
        <v>124</v>
      </c>
      <c r="C701" s="55">
        <f>IFERROR(VLOOKUP(A701,Sheet2!A:D,4,0),0)</f>
        <v>0</v>
      </c>
    </row>
    <row r="702" ht="20.25" customHeight="1" spans="1:3">
      <c r="A702" s="53" t="s">
        <v>1288</v>
      </c>
      <c r="B702" s="54" t="s">
        <v>1289</v>
      </c>
      <c r="C702" s="55">
        <f>IFERROR(VLOOKUP(A702,Sheet2!A:D,4,0),0)</f>
        <v>0</v>
      </c>
    </row>
    <row r="703" ht="20.25" customHeight="1" spans="1:3">
      <c r="A703" s="51" t="s">
        <v>1290</v>
      </c>
      <c r="B703" s="52" t="s">
        <v>1291</v>
      </c>
      <c r="C703" s="50">
        <f>SUM(C704:C716)</f>
        <v>0</v>
      </c>
    </row>
    <row r="704" ht="20.25" customHeight="1" spans="1:3">
      <c r="A704" s="53" t="s">
        <v>1292</v>
      </c>
      <c r="B704" s="54" t="s">
        <v>1293</v>
      </c>
      <c r="C704" s="55">
        <f>IFERROR(VLOOKUP(A704,Sheet2!A:D,4,0),0)</f>
        <v>0</v>
      </c>
    </row>
    <row r="705" ht="20.25" customHeight="1" spans="1:3">
      <c r="A705" s="53" t="s">
        <v>1294</v>
      </c>
      <c r="B705" s="54" t="s">
        <v>1295</v>
      </c>
      <c r="C705" s="55">
        <f>IFERROR(VLOOKUP(A705,Sheet2!A:D,4,0),0)</f>
        <v>0</v>
      </c>
    </row>
    <row r="706" ht="20.25" customHeight="1" spans="1:3">
      <c r="A706" s="53" t="s">
        <v>1296</v>
      </c>
      <c r="B706" s="54" t="s">
        <v>1297</v>
      </c>
      <c r="C706" s="55">
        <f>IFERROR(VLOOKUP(A706,Sheet2!A:D,4,0),0)</f>
        <v>0</v>
      </c>
    </row>
    <row r="707" ht="20.25" customHeight="1" spans="1:3">
      <c r="A707" s="53" t="s">
        <v>1298</v>
      </c>
      <c r="B707" s="54" t="s">
        <v>1299</v>
      </c>
      <c r="C707" s="55">
        <f>IFERROR(VLOOKUP(A707,Sheet2!A:D,4,0),0)</f>
        <v>0</v>
      </c>
    </row>
    <row r="708" ht="20.25" customHeight="1" spans="1:3">
      <c r="A708" s="53" t="s">
        <v>1300</v>
      </c>
      <c r="B708" s="54" t="s">
        <v>1301</v>
      </c>
      <c r="C708" s="55">
        <f>IFERROR(VLOOKUP(A708,Sheet2!A:D,4,0),0)</f>
        <v>0</v>
      </c>
    </row>
    <row r="709" ht="20.25" customHeight="1" spans="1:3">
      <c r="A709" s="53" t="s">
        <v>1302</v>
      </c>
      <c r="B709" s="54" t="s">
        <v>1303</v>
      </c>
      <c r="C709" s="55">
        <f>IFERROR(VLOOKUP(A709,Sheet2!A:D,4,0),0)</f>
        <v>0</v>
      </c>
    </row>
    <row r="710" ht="20.25" customHeight="1" spans="1:3">
      <c r="A710" s="53" t="s">
        <v>1304</v>
      </c>
      <c r="B710" s="54" t="s">
        <v>1305</v>
      </c>
      <c r="C710" s="55">
        <f>IFERROR(VLOOKUP(A710,Sheet2!A:D,4,0),0)</f>
        <v>0</v>
      </c>
    </row>
    <row r="711" ht="20.25" customHeight="1" spans="1:3">
      <c r="A711" s="53" t="s">
        <v>1306</v>
      </c>
      <c r="B711" s="54" t="s">
        <v>1307</v>
      </c>
      <c r="C711" s="55">
        <f>IFERROR(VLOOKUP(A711,Sheet2!A:D,4,0),0)</f>
        <v>0</v>
      </c>
    </row>
    <row r="712" ht="20.25" customHeight="1" spans="1:3">
      <c r="A712" s="53" t="s">
        <v>1308</v>
      </c>
      <c r="B712" s="54" t="s">
        <v>1309</v>
      </c>
      <c r="C712" s="55">
        <f>IFERROR(VLOOKUP(A712,Sheet2!A:D,4,0),0)</f>
        <v>0</v>
      </c>
    </row>
    <row r="713" ht="20.25" customHeight="1" spans="1:3">
      <c r="A713" s="53" t="s">
        <v>1310</v>
      </c>
      <c r="B713" s="54" t="s">
        <v>1311</v>
      </c>
      <c r="C713" s="55">
        <f>IFERROR(VLOOKUP(A713,Sheet2!A:D,4,0),0)</f>
        <v>0</v>
      </c>
    </row>
    <row r="714" ht="20.25" customHeight="1" spans="1:3">
      <c r="A714" s="53" t="s">
        <v>1312</v>
      </c>
      <c r="B714" s="54" t="s">
        <v>1313</v>
      </c>
      <c r="C714" s="55">
        <f>IFERROR(VLOOKUP(A714,Sheet2!A:D,4,0),0)</f>
        <v>0</v>
      </c>
    </row>
    <row r="715" ht="20.25" customHeight="1" spans="1:3">
      <c r="A715" s="53" t="s">
        <v>1314</v>
      </c>
      <c r="B715" s="54" t="s">
        <v>1315</v>
      </c>
      <c r="C715" s="55">
        <f>IFERROR(VLOOKUP(A715,Sheet2!A:D,4,0),0)</f>
        <v>0</v>
      </c>
    </row>
    <row r="716" ht="20.25" customHeight="1" spans="1:3">
      <c r="A716" s="53" t="s">
        <v>1316</v>
      </c>
      <c r="B716" s="54" t="s">
        <v>1317</v>
      </c>
      <c r="C716" s="55">
        <f>IFERROR(VLOOKUP(A717,Sheet2!A:D,4,0),0)</f>
        <v>0</v>
      </c>
    </row>
    <row r="717" ht="20.25" customHeight="1" spans="1:3">
      <c r="A717" s="53" t="s">
        <v>1318</v>
      </c>
      <c r="B717" s="54" t="s">
        <v>1319</v>
      </c>
      <c r="C717" s="55"/>
    </row>
    <row r="718" ht="20.25" customHeight="1" spans="1:3">
      <c r="A718" s="51" t="s">
        <v>1320</v>
      </c>
      <c r="B718" s="52" t="s">
        <v>1321</v>
      </c>
      <c r="C718" s="50">
        <f>SUM(C719:C721)</f>
        <v>587</v>
      </c>
    </row>
    <row r="719" ht="20.25" customHeight="1" spans="1:3">
      <c r="A719" s="53" t="s">
        <v>1322</v>
      </c>
      <c r="B719" s="54" t="s">
        <v>1323</v>
      </c>
      <c r="C719" s="55">
        <f>IFERROR(VLOOKUP(A719,Sheet2!A:D,4,0),0)</f>
        <v>0</v>
      </c>
    </row>
    <row r="720" ht="27.6" customHeight="1" spans="1:3">
      <c r="A720" s="53" t="s">
        <v>1324</v>
      </c>
      <c r="B720" s="54" t="s">
        <v>1325</v>
      </c>
      <c r="C720" s="55">
        <f>IFERROR(VLOOKUP(A720,Sheet2!A:D,4,0),0)</f>
        <v>559</v>
      </c>
    </row>
    <row r="721" ht="20.25" customHeight="1" spans="1:3">
      <c r="A721" s="53" t="s">
        <v>1326</v>
      </c>
      <c r="B721" s="54" t="s">
        <v>1327</v>
      </c>
      <c r="C721" s="55">
        <f>IFERROR(VLOOKUP(A721,Sheet2!A:D,4,0),0)</f>
        <v>28</v>
      </c>
    </row>
    <row r="722" ht="20.25" customHeight="1" spans="1:3">
      <c r="A722" s="51" t="s">
        <v>1328</v>
      </c>
      <c r="B722" s="52" t="s">
        <v>1329</v>
      </c>
      <c r="C722" s="50">
        <f>SUM(C723:C733)</f>
        <v>136</v>
      </c>
    </row>
    <row r="723" ht="20.25" customHeight="1" spans="1:3">
      <c r="A723" s="53" t="s">
        <v>1330</v>
      </c>
      <c r="B723" s="54" t="s">
        <v>1331</v>
      </c>
      <c r="C723" s="55">
        <f>IFERROR(VLOOKUP(A723,Sheet2!A:D,4,0),0)</f>
        <v>0</v>
      </c>
    </row>
    <row r="724" ht="20.25" customHeight="1" spans="1:3">
      <c r="A724" s="53" t="s">
        <v>1332</v>
      </c>
      <c r="B724" s="54" t="s">
        <v>1333</v>
      </c>
      <c r="C724" s="55">
        <f>IFERROR(VLOOKUP(A724,Sheet2!A:D,4,0),0)</f>
        <v>0</v>
      </c>
    </row>
    <row r="725" ht="20.25" customHeight="1" spans="1:3">
      <c r="A725" s="53" t="s">
        <v>1334</v>
      </c>
      <c r="B725" s="54" t="s">
        <v>1335</v>
      </c>
      <c r="C725" s="55">
        <f>IFERROR(VLOOKUP(A725,Sheet2!A:D,4,0),0)</f>
        <v>0</v>
      </c>
    </row>
    <row r="726" ht="20.25" customHeight="1" spans="1:3">
      <c r="A726" s="53" t="s">
        <v>1336</v>
      </c>
      <c r="B726" s="54" t="s">
        <v>1337</v>
      </c>
      <c r="C726" s="55">
        <f>IFERROR(VLOOKUP(A726,Sheet2!A:D,4,0),0)</f>
        <v>0</v>
      </c>
    </row>
    <row r="727" ht="20.25" customHeight="1" spans="1:3">
      <c r="A727" s="53" t="s">
        <v>1338</v>
      </c>
      <c r="B727" s="54" t="s">
        <v>1339</v>
      </c>
      <c r="C727" s="55">
        <f>IFERROR(VLOOKUP(A727,Sheet2!A:D,4,0),0)</f>
        <v>0</v>
      </c>
    </row>
    <row r="728" ht="20.25" customHeight="1" spans="1:3">
      <c r="A728" s="53" t="s">
        <v>1340</v>
      </c>
      <c r="B728" s="54" t="s">
        <v>1341</v>
      </c>
      <c r="C728" s="55">
        <f>IFERROR(VLOOKUP(A728,Sheet2!A:D,4,0),0)</f>
        <v>0</v>
      </c>
    </row>
    <row r="729" ht="20.25" customHeight="1" spans="1:3">
      <c r="A729" s="53" t="s">
        <v>1342</v>
      </c>
      <c r="B729" s="54" t="s">
        <v>1343</v>
      </c>
      <c r="C729" s="55">
        <f>IFERROR(VLOOKUP(A729,Sheet2!A:D,4,0),0)</f>
        <v>0</v>
      </c>
    </row>
    <row r="730" ht="20.25" customHeight="1" spans="1:3">
      <c r="A730" s="53" t="s">
        <v>1344</v>
      </c>
      <c r="B730" s="54" t="s">
        <v>1345</v>
      </c>
      <c r="C730" s="55">
        <f>IFERROR(VLOOKUP(A730,Sheet2!A:D,4,0),0)</f>
        <v>130</v>
      </c>
    </row>
    <row r="731" ht="20.25" customHeight="1" spans="1:3">
      <c r="A731" s="53" t="s">
        <v>1346</v>
      </c>
      <c r="B731" s="54" t="s">
        <v>1347</v>
      </c>
      <c r="C731" s="55">
        <f>IFERROR(VLOOKUP(A731,Sheet2!A:D,4,0),0)</f>
        <v>0</v>
      </c>
    </row>
    <row r="732" ht="20.25" customHeight="1" spans="1:3">
      <c r="A732" s="53" t="s">
        <v>1348</v>
      </c>
      <c r="B732" s="54" t="s">
        <v>1349</v>
      </c>
      <c r="C732" s="55">
        <f>IFERROR(VLOOKUP(A732,Sheet2!A:D,4,0),0)</f>
        <v>0</v>
      </c>
    </row>
    <row r="733" ht="20.25" customHeight="1" spans="1:3">
      <c r="A733" s="53" t="s">
        <v>1350</v>
      </c>
      <c r="B733" s="54" t="s">
        <v>1351</v>
      </c>
      <c r="C733" s="55">
        <f>IFERROR(VLOOKUP(A733,Sheet2!A:D,4,0),0)</f>
        <v>6</v>
      </c>
    </row>
    <row r="734" ht="20.25" customHeight="1" spans="1:3">
      <c r="A734" s="51" t="s">
        <v>1352</v>
      </c>
      <c r="B734" s="52" t="s">
        <v>1353</v>
      </c>
      <c r="C734" s="50">
        <f>SUM(C735:C737)</f>
        <v>184</v>
      </c>
    </row>
    <row r="735" ht="20.25" customHeight="1" spans="1:3">
      <c r="A735" s="53" t="s">
        <v>1354</v>
      </c>
      <c r="B735" s="54" t="s">
        <v>1355</v>
      </c>
      <c r="C735" s="55">
        <f>IFERROR(VLOOKUP(A735,Sheet2!A:D,4,0),0)</f>
        <v>0</v>
      </c>
    </row>
    <row r="736" ht="20.25" customHeight="1" spans="1:3">
      <c r="A736" s="53" t="s">
        <v>1356</v>
      </c>
      <c r="B736" s="54" t="s">
        <v>1357</v>
      </c>
      <c r="C736" s="55">
        <f>IFERROR(VLOOKUP(A736,Sheet2!A:D,4,0),0)</f>
        <v>184</v>
      </c>
    </row>
    <row r="737" ht="20.25" customHeight="1" spans="1:3">
      <c r="A737" s="53" t="s">
        <v>1358</v>
      </c>
      <c r="B737" s="54" t="s">
        <v>1359</v>
      </c>
      <c r="C737" s="55">
        <f>IFERROR(VLOOKUP(A737,Sheet2!A:D,4,0),0)</f>
        <v>0</v>
      </c>
    </row>
    <row r="738" ht="20.25" customHeight="1" spans="1:3">
      <c r="A738" s="51" t="s">
        <v>1360</v>
      </c>
      <c r="B738" s="52" t="s">
        <v>1361</v>
      </c>
      <c r="C738" s="50">
        <f>SUM(C739:C742)</f>
        <v>727</v>
      </c>
    </row>
    <row r="739" ht="20.25" customHeight="1" spans="1:3">
      <c r="A739" s="53" t="s">
        <v>1362</v>
      </c>
      <c r="B739" s="54" t="s">
        <v>1363</v>
      </c>
      <c r="C739" s="55">
        <f>IFERROR(VLOOKUP(A739,Sheet2!A:D,4,0),0)</f>
        <v>71</v>
      </c>
    </row>
    <row r="740" ht="20.25" customHeight="1" spans="1:3">
      <c r="A740" s="53" t="s">
        <v>1364</v>
      </c>
      <c r="B740" s="54" t="s">
        <v>1365</v>
      </c>
      <c r="C740" s="55">
        <f>IFERROR(VLOOKUP(A740,Sheet2!A:D,4,0),0)</f>
        <v>218</v>
      </c>
    </row>
    <row r="741" ht="20.25" customHeight="1" spans="1:3">
      <c r="A741" s="53" t="s">
        <v>1366</v>
      </c>
      <c r="B741" s="54" t="s">
        <v>1367</v>
      </c>
      <c r="C741" s="55">
        <f>IFERROR(VLOOKUP(A741,Sheet2!A:D,4,0),0)</f>
        <v>438</v>
      </c>
    </row>
    <row r="742" ht="20.25" customHeight="1" spans="1:3">
      <c r="A742" s="53" t="s">
        <v>1368</v>
      </c>
      <c r="B742" s="54" t="s">
        <v>1369</v>
      </c>
      <c r="C742" s="55">
        <f>IFERROR(VLOOKUP(A742,Sheet2!A:D,4,0),0)</f>
        <v>0</v>
      </c>
    </row>
    <row r="743" ht="20.25" customHeight="1" spans="1:3">
      <c r="A743" s="51" t="s">
        <v>1370</v>
      </c>
      <c r="B743" s="52" t="s">
        <v>1371</v>
      </c>
      <c r="C743" s="50">
        <f>SUM(C744:C746)</f>
        <v>297</v>
      </c>
    </row>
    <row r="744" ht="20.25" customHeight="1" spans="1:3">
      <c r="A744" s="53" t="s">
        <v>1372</v>
      </c>
      <c r="B744" s="54" t="s">
        <v>1373</v>
      </c>
      <c r="C744" s="55">
        <f>IFERROR(VLOOKUP(A744,Sheet2!A:D,4,0),0)</f>
        <v>0</v>
      </c>
    </row>
    <row r="745" ht="20.25" customHeight="1" spans="1:3">
      <c r="A745" s="53" t="s">
        <v>1374</v>
      </c>
      <c r="B745" s="54" t="s">
        <v>1375</v>
      </c>
      <c r="C745" s="55">
        <f>IFERROR(VLOOKUP(A745,Sheet2!A:D,4,0),0)</f>
        <v>297</v>
      </c>
    </row>
    <row r="746" ht="20.25" customHeight="1" spans="1:3">
      <c r="A746" s="53" t="s">
        <v>1376</v>
      </c>
      <c r="B746" s="54" t="s">
        <v>1377</v>
      </c>
      <c r="C746" s="55">
        <f>IFERROR(VLOOKUP(A746,Sheet2!A:D,4,0),0)</f>
        <v>0</v>
      </c>
    </row>
    <row r="747" ht="20.25" customHeight="1" spans="1:3">
      <c r="A747" s="51" t="s">
        <v>1378</v>
      </c>
      <c r="B747" s="52" t="s">
        <v>1379</v>
      </c>
      <c r="C747" s="50">
        <f>SUM(C748:C750)</f>
        <v>64</v>
      </c>
    </row>
    <row r="748" ht="20.25" customHeight="1" spans="1:3">
      <c r="A748" s="53" t="s">
        <v>1380</v>
      </c>
      <c r="B748" s="54" t="s">
        <v>1381</v>
      </c>
      <c r="C748" s="55">
        <f>IFERROR(VLOOKUP(A748,Sheet2!A:D,4,0),0)</f>
        <v>0</v>
      </c>
    </row>
    <row r="749" ht="20.25" customHeight="1" spans="1:3">
      <c r="A749" s="53" t="s">
        <v>1382</v>
      </c>
      <c r="B749" s="54" t="s">
        <v>1383</v>
      </c>
      <c r="C749" s="55">
        <f>IFERROR(VLOOKUP(A749,Sheet2!A:D,4,0),0)</f>
        <v>0</v>
      </c>
    </row>
    <row r="750" ht="20.25" customHeight="1" spans="1:3">
      <c r="A750" s="53" t="s">
        <v>1384</v>
      </c>
      <c r="B750" s="54" t="s">
        <v>1385</v>
      </c>
      <c r="C750" s="55">
        <f>IFERROR(VLOOKUP(A750,Sheet2!A:D,4,0),0)</f>
        <v>64</v>
      </c>
    </row>
    <row r="751" ht="20.25" customHeight="1" spans="1:3">
      <c r="A751" s="51" t="s">
        <v>1386</v>
      </c>
      <c r="B751" s="52" t="s">
        <v>1387</v>
      </c>
      <c r="C751" s="50">
        <f>SUM(C752:C753)</f>
        <v>0</v>
      </c>
    </row>
    <row r="752" ht="20.25" customHeight="1" spans="1:3">
      <c r="A752" s="53" t="s">
        <v>1388</v>
      </c>
      <c r="B752" s="54" t="s">
        <v>1389</v>
      </c>
      <c r="C752" s="55">
        <f>IFERROR(VLOOKUP(A752,Sheet2!A:D,4,0),0)</f>
        <v>0</v>
      </c>
    </row>
    <row r="753" ht="20.25" customHeight="1" spans="1:3">
      <c r="A753" s="53" t="s">
        <v>1390</v>
      </c>
      <c r="B753" s="54" t="s">
        <v>1391</v>
      </c>
      <c r="C753" s="55">
        <f>IFERROR(VLOOKUP(A753,Sheet2!A:D,4,0),0)</f>
        <v>0</v>
      </c>
    </row>
    <row r="754" ht="20.25" customHeight="1" spans="1:3">
      <c r="A754" s="51" t="s">
        <v>1392</v>
      </c>
      <c r="B754" s="52" t="s">
        <v>1393</v>
      </c>
      <c r="C754" s="50">
        <f>SUM(C755:C762)</f>
        <v>0</v>
      </c>
    </row>
    <row r="755" ht="20.25" customHeight="1" spans="1:3">
      <c r="A755" s="53" t="s">
        <v>1394</v>
      </c>
      <c r="B755" s="54" t="s">
        <v>120</v>
      </c>
      <c r="C755" s="55">
        <f>IFERROR(VLOOKUP(A755,Sheet2!A:D,4,0),0)</f>
        <v>0</v>
      </c>
    </row>
    <row r="756" ht="20.25" customHeight="1" spans="1:3">
      <c r="A756" s="53" t="s">
        <v>1395</v>
      </c>
      <c r="B756" s="54" t="s">
        <v>122</v>
      </c>
      <c r="C756" s="55">
        <f>IFERROR(VLOOKUP(A756,Sheet2!A:D,4,0),0)</f>
        <v>0</v>
      </c>
    </row>
    <row r="757" ht="20.25" customHeight="1" spans="1:3">
      <c r="A757" s="53" t="s">
        <v>1396</v>
      </c>
      <c r="B757" s="54" t="s">
        <v>124</v>
      </c>
      <c r="C757" s="55">
        <f>IFERROR(VLOOKUP(A757,Sheet2!A:D,4,0),0)</f>
        <v>0</v>
      </c>
    </row>
    <row r="758" ht="20.25" customHeight="1" spans="1:3">
      <c r="A758" s="53" t="s">
        <v>1397</v>
      </c>
      <c r="B758" s="54" t="s">
        <v>219</v>
      </c>
      <c r="C758" s="55">
        <f>IFERROR(VLOOKUP(A758,Sheet2!A:D,4,0),0)</f>
        <v>0</v>
      </c>
    </row>
    <row r="759" ht="20.25" customHeight="1" spans="1:3">
      <c r="A759" s="53" t="s">
        <v>1398</v>
      </c>
      <c r="B759" s="54" t="s">
        <v>1399</v>
      </c>
      <c r="C759" s="55">
        <f>IFERROR(VLOOKUP(A759,Sheet2!A:D,4,0),0)</f>
        <v>0</v>
      </c>
    </row>
    <row r="760" ht="20.25" customHeight="1" spans="1:3">
      <c r="A760" s="53" t="s">
        <v>1400</v>
      </c>
      <c r="B760" s="54" t="s">
        <v>1401</v>
      </c>
      <c r="C760" s="55">
        <f>IFERROR(VLOOKUP(A760,Sheet2!A:D,4,0),0)</f>
        <v>0</v>
      </c>
    </row>
    <row r="761" ht="20.25" customHeight="1" spans="1:3">
      <c r="A761" s="53" t="s">
        <v>1402</v>
      </c>
      <c r="B761" s="54" t="s">
        <v>138</v>
      </c>
      <c r="C761" s="55">
        <f>IFERROR(VLOOKUP(A761,Sheet2!A:D,4,0),0)</f>
        <v>0</v>
      </c>
    </row>
    <row r="762" ht="20.25" customHeight="1" spans="1:3">
      <c r="A762" s="53" t="s">
        <v>1403</v>
      </c>
      <c r="B762" s="54" t="s">
        <v>1404</v>
      </c>
      <c r="C762" s="55">
        <f>IFERROR(VLOOKUP(A762,Sheet2!A:D,4,0),0)</f>
        <v>0</v>
      </c>
    </row>
    <row r="763" ht="20.25" customHeight="1" spans="1:3">
      <c r="A763" s="56" t="s">
        <v>1405</v>
      </c>
      <c r="B763" s="57" t="s">
        <v>1406</v>
      </c>
      <c r="C763" s="55">
        <f>SUM(C764:C769)</f>
        <v>0</v>
      </c>
    </row>
    <row r="764" ht="20.25" customHeight="1" spans="1:3">
      <c r="A764" s="58" t="s">
        <v>1407</v>
      </c>
      <c r="B764" s="59" t="s">
        <v>120</v>
      </c>
      <c r="C764" s="55">
        <f>IFERROR(VLOOKUP(A764,Sheet2!A:D,4,0),0)</f>
        <v>0</v>
      </c>
    </row>
    <row r="765" ht="20.25" customHeight="1" spans="1:3">
      <c r="A765" s="58" t="s">
        <v>1408</v>
      </c>
      <c r="B765" s="59" t="s">
        <v>122</v>
      </c>
      <c r="C765" s="55">
        <f>IFERROR(VLOOKUP(A765,Sheet2!A:D,4,0),0)</f>
        <v>0</v>
      </c>
    </row>
    <row r="766" ht="20.25" customHeight="1" spans="1:3">
      <c r="A766" s="58" t="s">
        <v>1409</v>
      </c>
      <c r="B766" s="59" t="s">
        <v>124</v>
      </c>
      <c r="C766" s="55">
        <f>IFERROR(VLOOKUP(A766,Sheet2!A:D,4,0),0)</f>
        <v>0</v>
      </c>
    </row>
    <row r="767" ht="20.25" customHeight="1" spans="1:3">
      <c r="A767" s="58" t="s">
        <v>1410</v>
      </c>
      <c r="B767" s="59" t="s">
        <v>1411</v>
      </c>
      <c r="C767" s="55">
        <f>IFERROR(VLOOKUP(A767,Sheet2!A:D,4,0),0)</f>
        <v>0</v>
      </c>
    </row>
    <row r="768" ht="20.25" customHeight="1" spans="1:3">
      <c r="A768" s="58" t="s">
        <v>1412</v>
      </c>
      <c r="B768" s="59" t="s">
        <v>138</v>
      </c>
      <c r="C768" s="55">
        <f>IFERROR(VLOOKUP(A768,Sheet2!A:D,4,0),0)</f>
        <v>0</v>
      </c>
    </row>
    <row r="769" ht="20.25" customHeight="1" spans="1:3">
      <c r="A769" s="58" t="s">
        <v>1413</v>
      </c>
      <c r="B769" s="59" t="s">
        <v>1414</v>
      </c>
      <c r="C769" s="55">
        <f>IFERROR(VLOOKUP(A769,Sheet2!A:D,4,0),0)</f>
        <v>0</v>
      </c>
    </row>
    <row r="770" ht="20.25" customHeight="1" spans="1:3">
      <c r="A770" s="56" t="s">
        <v>1415</v>
      </c>
      <c r="B770" s="57" t="s">
        <v>1416</v>
      </c>
      <c r="C770" s="55">
        <f>SUM(C771:C774)</f>
        <v>0</v>
      </c>
    </row>
    <row r="771" ht="20.25" customHeight="1" spans="1:3">
      <c r="A771" s="58" t="s">
        <v>1417</v>
      </c>
      <c r="B771" s="59" t="s">
        <v>120</v>
      </c>
      <c r="C771" s="55">
        <f>IFERROR(VLOOKUP(A771,Sheet2!A:D,4,0),0)</f>
        <v>0</v>
      </c>
    </row>
    <row r="772" ht="20.25" customHeight="1" spans="1:3">
      <c r="A772" s="58" t="s">
        <v>1418</v>
      </c>
      <c r="B772" s="59" t="s">
        <v>122</v>
      </c>
      <c r="C772" s="55">
        <f>IFERROR(VLOOKUP(A772,Sheet2!A:D,4,0),0)</f>
        <v>0</v>
      </c>
    </row>
    <row r="773" ht="20.25" customHeight="1" spans="1:3">
      <c r="A773" s="58" t="s">
        <v>1419</v>
      </c>
      <c r="B773" s="59" t="s">
        <v>124</v>
      </c>
      <c r="C773" s="55">
        <f>IFERROR(VLOOKUP(A773,Sheet2!A:D,4,0),0)</f>
        <v>0</v>
      </c>
    </row>
    <row r="774" ht="20.25" customHeight="1" spans="1:3">
      <c r="A774" s="58" t="s">
        <v>1420</v>
      </c>
      <c r="B774" s="59" t="s">
        <v>1421</v>
      </c>
      <c r="C774" s="55">
        <f>IFERROR(VLOOKUP(A774,Sheet2!A:D,4,0),0)</f>
        <v>0</v>
      </c>
    </row>
    <row r="775" ht="20.25" customHeight="1" spans="1:3">
      <c r="A775" s="56" t="s">
        <v>1422</v>
      </c>
      <c r="B775" s="57" t="s">
        <v>1423</v>
      </c>
      <c r="C775" s="55">
        <f>SUM(C776:C778)</f>
        <v>0</v>
      </c>
    </row>
    <row r="776" ht="20.25" customHeight="1" spans="1:3">
      <c r="A776" s="58" t="s">
        <v>1424</v>
      </c>
      <c r="B776" s="59" t="s">
        <v>1425</v>
      </c>
      <c r="C776" s="55">
        <f>IFERROR(VLOOKUP(A776,Sheet2!A:D,4,0),0)</f>
        <v>0</v>
      </c>
    </row>
    <row r="777" ht="20.25" customHeight="1" spans="1:3">
      <c r="A777" s="58" t="s">
        <v>1426</v>
      </c>
      <c r="B777" s="59" t="s">
        <v>1427</v>
      </c>
      <c r="C777" s="55">
        <f>IFERROR(VLOOKUP(A777,Sheet2!A:D,4,0),0)</f>
        <v>0</v>
      </c>
    </row>
    <row r="778" ht="20.25" customHeight="1" spans="1:3">
      <c r="A778" s="58" t="s">
        <v>1428</v>
      </c>
      <c r="B778" s="59" t="s">
        <v>1429</v>
      </c>
      <c r="C778" s="55">
        <f>IFERROR(VLOOKUP(A778,Sheet2!A:D,4,0),0)</f>
        <v>0</v>
      </c>
    </row>
    <row r="779" ht="20.25" customHeight="1" spans="1:3">
      <c r="A779" s="51" t="s">
        <v>1430</v>
      </c>
      <c r="B779" s="52" t="s">
        <v>1431</v>
      </c>
      <c r="C779" s="50">
        <f>C780</f>
        <v>30</v>
      </c>
    </row>
    <row r="780" ht="20.25" customHeight="1" spans="1:3">
      <c r="A780" s="53" t="s">
        <v>1432</v>
      </c>
      <c r="B780" s="54" t="s">
        <v>1433</v>
      </c>
      <c r="C780" s="55">
        <f>IFERROR(VLOOKUP(A780,Sheet2!A:D,4,0),0)</f>
        <v>30</v>
      </c>
    </row>
    <row r="781" ht="20.25" customHeight="1" spans="1:3">
      <c r="A781" s="51" t="s">
        <v>1434</v>
      </c>
      <c r="B781" s="52" t="s">
        <v>26</v>
      </c>
      <c r="C781" s="50">
        <f>C782+C792+C796+C805+C812+C819+C822+C825+C827+C829+C835+C838+C840+C851</f>
        <v>16</v>
      </c>
    </row>
    <row r="782" ht="20.25" customHeight="1" spans="1:3">
      <c r="A782" s="51" t="s">
        <v>1435</v>
      </c>
      <c r="B782" s="52" t="s">
        <v>1436</v>
      </c>
      <c r="C782" s="50">
        <f>SUM(C783:C791)</f>
        <v>0</v>
      </c>
    </row>
    <row r="783" ht="20.25" customHeight="1" spans="1:3">
      <c r="A783" s="53" t="s">
        <v>1437</v>
      </c>
      <c r="B783" s="54" t="s">
        <v>120</v>
      </c>
      <c r="C783" s="55">
        <f>IFERROR(VLOOKUP(A783,Sheet2!A:D,4,0),0)</f>
        <v>0</v>
      </c>
    </row>
    <row r="784" ht="20.25" customHeight="1" spans="1:3">
      <c r="A784" s="53" t="s">
        <v>1438</v>
      </c>
      <c r="B784" s="54" t="s">
        <v>122</v>
      </c>
      <c r="C784" s="55">
        <f>IFERROR(VLOOKUP(A784,Sheet2!A:D,4,0),0)</f>
        <v>0</v>
      </c>
    </row>
    <row r="785" ht="20.25" customHeight="1" spans="1:3">
      <c r="A785" s="53" t="s">
        <v>1439</v>
      </c>
      <c r="B785" s="54" t="s">
        <v>124</v>
      </c>
      <c r="C785" s="55">
        <f>IFERROR(VLOOKUP(A785,Sheet2!A:D,4,0),0)</f>
        <v>0</v>
      </c>
    </row>
    <row r="786" ht="20.25" customHeight="1" spans="1:3">
      <c r="A786" s="53" t="s">
        <v>1440</v>
      </c>
      <c r="B786" s="54" t="s">
        <v>1441</v>
      </c>
      <c r="C786" s="55">
        <f>IFERROR(VLOOKUP(A786,Sheet2!A:D,4,0),0)</f>
        <v>0</v>
      </c>
    </row>
    <row r="787" ht="20.25" customHeight="1" spans="1:3">
      <c r="A787" s="53" t="s">
        <v>1442</v>
      </c>
      <c r="B787" s="54" t="s">
        <v>1443</v>
      </c>
      <c r="C787" s="55">
        <f>IFERROR(VLOOKUP(A787,Sheet2!A:D,4,0),0)</f>
        <v>0</v>
      </c>
    </row>
    <row r="788" ht="20.25" customHeight="1" spans="1:3">
      <c r="A788" s="53" t="s">
        <v>1444</v>
      </c>
      <c r="B788" s="54" t="s">
        <v>1445</v>
      </c>
      <c r="C788" s="55">
        <f>IFERROR(VLOOKUP(A788,Sheet2!A:D,4,0),0)</f>
        <v>0</v>
      </c>
    </row>
    <row r="789" ht="20.25" customHeight="1" spans="1:3">
      <c r="A789" s="53" t="s">
        <v>1446</v>
      </c>
      <c r="B789" s="54" t="s">
        <v>1447</v>
      </c>
      <c r="C789" s="55">
        <f>IFERROR(VLOOKUP(A789,Sheet2!A:D,4,0),0)</f>
        <v>0</v>
      </c>
    </row>
    <row r="790" ht="20.25" customHeight="1" spans="1:3">
      <c r="A790" s="53" t="s">
        <v>1448</v>
      </c>
      <c r="B790" s="54" t="s">
        <v>1449</v>
      </c>
      <c r="C790" s="55">
        <f>IFERROR(VLOOKUP(A790,Sheet2!A:D,4,0),0)</f>
        <v>0</v>
      </c>
    </row>
    <row r="791" ht="20.25" customHeight="1" spans="1:3">
      <c r="A791" s="53" t="s">
        <v>1450</v>
      </c>
      <c r="B791" s="54" t="s">
        <v>1451</v>
      </c>
      <c r="C791" s="55">
        <f>IFERROR(VLOOKUP(A791,Sheet2!A:D,4,0),0)</f>
        <v>0</v>
      </c>
    </row>
    <row r="792" ht="20.25" customHeight="1" spans="1:3">
      <c r="A792" s="51" t="s">
        <v>1452</v>
      </c>
      <c r="B792" s="52" t="s">
        <v>1453</v>
      </c>
      <c r="C792" s="50">
        <f>SUM(C793:C795)</f>
        <v>0</v>
      </c>
    </row>
    <row r="793" ht="20.25" customHeight="1" spans="1:3">
      <c r="A793" s="53" t="s">
        <v>1454</v>
      </c>
      <c r="B793" s="54" t="s">
        <v>1455</v>
      </c>
      <c r="C793" s="55">
        <f>IFERROR(VLOOKUP(A793,Sheet2!A:D,4,0),0)</f>
        <v>0</v>
      </c>
    </row>
    <row r="794" ht="20.25" customHeight="1" spans="1:3">
      <c r="A794" s="53" t="s">
        <v>1456</v>
      </c>
      <c r="B794" s="54" t="s">
        <v>1457</v>
      </c>
      <c r="C794" s="55">
        <f>IFERROR(VLOOKUP(A794,Sheet2!A:D,4,0),0)</f>
        <v>0</v>
      </c>
    </row>
    <row r="795" ht="20.25" customHeight="1" spans="1:3">
      <c r="A795" s="53" t="s">
        <v>1458</v>
      </c>
      <c r="B795" s="54" t="s">
        <v>1459</v>
      </c>
      <c r="C795" s="55">
        <f>IFERROR(VLOOKUP(A795,Sheet2!A:D,4,0),0)</f>
        <v>0</v>
      </c>
    </row>
    <row r="796" ht="20.25" customHeight="1" spans="1:3">
      <c r="A796" s="51" t="s">
        <v>1460</v>
      </c>
      <c r="B796" s="52" t="s">
        <v>1461</v>
      </c>
      <c r="C796" s="50">
        <f>SUM(C797:C804)</f>
        <v>0</v>
      </c>
    </row>
    <row r="797" ht="20.25" customHeight="1" spans="1:3">
      <c r="A797" s="53" t="s">
        <v>1462</v>
      </c>
      <c r="B797" s="54" t="s">
        <v>1463</v>
      </c>
      <c r="C797" s="55">
        <f>IFERROR(VLOOKUP(A797,Sheet2!A:D,4,0),0)</f>
        <v>0</v>
      </c>
    </row>
    <row r="798" ht="20.25" customHeight="1" spans="1:3">
      <c r="A798" s="53" t="s">
        <v>1464</v>
      </c>
      <c r="B798" s="54" t="s">
        <v>1465</v>
      </c>
      <c r="C798" s="55">
        <f>IFERROR(VLOOKUP(A798,Sheet2!A:D,4,0),0)</f>
        <v>0</v>
      </c>
    </row>
    <row r="799" ht="20.25" customHeight="1" spans="1:3">
      <c r="A799" s="53" t="s">
        <v>1466</v>
      </c>
      <c r="B799" s="54" t="s">
        <v>1467</v>
      </c>
      <c r="C799" s="55">
        <f>IFERROR(VLOOKUP(A799,Sheet2!A:D,4,0),0)</f>
        <v>0</v>
      </c>
    </row>
    <row r="800" ht="20.25" customHeight="1" spans="1:3">
      <c r="A800" s="53" t="s">
        <v>1468</v>
      </c>
      <c r="B800" s="54" t="s">
        <v>1469</v>
      </c>
      <c r="C800" s="55">
        <f>IFERROR(VLOOKUP(A800,Sheet2!A:D,4,0),0)</f>
        <v>0</v>
      </c>
    </row>
    <row r="801" ht="20.25" customHeight="1" spans="1:3">
      <c r="A801" s="53" t="s">
        <v>1470</v>
      </c>
      <c r="B801" s="54" t="s">
        <v>1471</v>
      </c>
      <c r="C801" s="55">
        <f>IFERROR(VLOOKUP(A801,Sheet2!A:D,4,0),0)</f>
        <v>0</v>
      </c>
    </row>
    <row r="802" ht="20.25" customHeight="1" spans="1:3">
      <c r="A802" s="53" t="s">
        <v>1472</v>
      </c>
      <c r="B802" s="54" t="s">
        <v>1473</v>
      </c>
      <c r="C802" s="55">
        <f>IFERROR(VLOOKUP(A802,Sheet2!A:D,4,0),0)</f>
        <v>0</v>
      </c>
    </row>
    <row r="803" ht="20.25" customHeight="1" spans="1:3">
      <c r="A803" s="53" t="s">
        <v>1474</v>
      </c>
      <c r="B803" s="54" t="s">
        <v>1475</v>
      </c>
      <c r="C803" s="55">
        <f>IFERROR(VLOOKUP(A803,Sheet2!A:D,4,0),0)</f>
        <v>0</v>
      </c>
    </row>
    <row r="804" ht="20.25" customHeight="1" spans="1:3">
      <c r="A804" s="53" t="s">
        <v>1476</v>
      </c>
      <c r="B804" s="54" t="s">
        <v>1477</v>
      </c>
      <c r="C804" s="55">
        <f>IFERROR(VLOOKUP(A804,Sheet2!A:D,4,0),0)</f>
        <v>0</v>
      </c>
    </row>
    <row r="805" ht="20.25" customHeight="1" spans="1:3">
      <c r="A805" s="51" t="s">
        <v>1478</v>
      </c>
      <c r="B805" s="52" t="s">
        <v>1479</v>
      </c>
      <c r="C805" s="50">
        <f>SUM(C806:C811)</f>
        <v>0</v>
      </c>
    </row>
    <row r="806" ht="20.25" customHeight="1" spans="1:3">
      <c r="A806" s="53" t="s">
        <v>1480</v>
      </c>
      <c r="B806" s="54" t="s">
        <v>1481</v>
      </c>
      <c r="C806" s="55">
        <f>IFERROR(VLOOKUP(A806,Sheet2!A:D,4,0),0)</f>
        <v>0</v>
      </c>
    </row>
    <row r="807" ht="20.25" customHeight="1" spans="1:3">
      <c r="A807" s="53" t="s">
        <v>1482</v>
      </c>
      <c r="B807" s="54" t="s">
        <v>1483</v>
      </c>
      <c r="C807" s="55">
        <f>IFERROR(VLOOKUP(A807,Sheet2!A:D,4,0),0)</f>
        <v>0</v>
      </c>
    </row>
    <row r="808" ht="20.25" customHeight="1" spans="1:3">
      <c r="A808" s="53" t="s">
        <v>1484</v>
      </c>
      <c r="B808" s="54" t="s">
        <v>1485</v>
      </c>
      <c r="C808" s="55">
        <f>IFERROR(VLOOKUP(A808,Sheet2!A:D,4,0),0)</f>
        <v>0</v>
      </c>
    </row>
    <row r="809" ht="20.25" customHeight="1" spans="1:3">
      <c r="A809" s="53" t="s">
        <v>1486</v>
      </c>
      <c r="B809" s="54" t="s">
        <v>1487</v>
      </c>
      <c r="C809" s="55"/>
    </row>
    <row r="810" ht="20.25" customHeight="1" spans="1:3">
      <c r="A810" s="53" t="s">
        <v>1488</v>
      </c>
      <c r="B810" s="54" t="s">
        <v>1489</v>
      </c>
      <c r="C810" s="55"/>
    </row>
    <row r="811" ht="20.25" customHeight="1" spans="1:3">
      <c r="A811" s="53" t="s">
        <v>1490</v>
      </c>
      <c r="B811" s="54" t="s">
        <v>1491</v>
      </c>
      <c r="C811" s="55">
        <f>IFERROR(VLOOKUP(A811,Sheet2!A:D,4,0),0)</f>
        <v>0</v>
      </c>
    </row>
    <row r="812" ht="20.25" customHeight="1" spans="1:3">
      <c r="A812" s="51" t="s">
        <v>1492</v>
      </c>
      <c r="B812" s="52" t="s">
        <v>1493</v>
      </c>
      <c r="C812" s="50">
        <f>SUM(C813:C818)</f>
        <v>0</v>
      </c>
    </row>
    <row r="813" ht="20.25" customHeight="1" spans="1:3">
      <c r="A813" s="53" t="s">
        <v>1494</v>
      </c>
      <c r="B813" s="54" t="s">
        <v>1495</v>
      </c>
      <c r="C813" s="55">
        <f>IFERROR(VLOOKUP(A813,Sheet2!A:D,4,0),0)</f>
        <v>0</v>
      </c>
    </row>
    <row r="814" ht="20.25" customHeight="1" spans="1:3">
      <c r="A814" s="53" t="s">
        <v>1496</v>
      </c>
      <c r="B814" s="54" t="s">
        <v>1497</v>
      </c>
      <c r="C814" s="55">
        <f>IFERROR(VLOOKUP(A814,Sheet2!A:D,4,0),0)</f>
        <v>0</v>
      </c>
    </row>
    <row r="815" ht="20.25" customHeight="1" spans="1:3">
      <c r="A815" s="53" t="s">
        <v>1498</v>
      </c>
      <c r="B815" s="54" t="s">
        <v>1499</v>
      </c>
      <c r="C815" s="55">
        <f>IFERROR(VLOOKUP(A815,Sheet2!A:D,4,0),0)</f>
        <v>0</v>
      </c>
    </row>
    <row r="816" ht="20.25" customHeight="1" spans="1:3">
      <c r="A816" s="53" t="s">
        <v>1500</v>
      </c>
      <c r="B816" s="54" t="s">
        <v>1501</v>
      </c>
      <c r="C816" s="55">
        <f>IFERROR(VLOOKUP(A816,Sheet2!A:D,4,0),0)</f>
        <v>0</v>
      </c>
    </row>
    <row r="817" ht="20.25" customHeight="1" spans="1:3">
      <c r="A817" s="53" t="s">
        <v>1502</v>
      </c>
      <c r="B817" s="54" t="s">
        <v>1503</v>
      </c>
      <c r="C817" s="55">
        <f>IFERROR(VLOOKUP(A817,Sheet2!A:D,4,0),0)</f>
        <v>0</v>
      </c>
    </row>
    <row r="818" ht="20.25" customHeight="1" spans="1:3">
      <c r="A818" s="53" t="s">
        <v>1504</v>
      </c>
      <c r="B818" s="54" t="s">
        <v>1505</v>
      </c>
      <c r="C818" s="55">
        <f>IFERROR(VLOOKUP(A818,Sheet2!A:D,4,0),0)</f>
        <v>0</v>
      </c>
    </row>
    <row r="819" ht="20.25" customHeight="1" spans="1:3">
      <c r="A819" s="51" t="s">
        <v>1506</v>
      </c>
      <c r="B819" s="52" t="s">
        <v>1507</v>
      </c>
      <c r="C819" s="50">
        <f>SUM(C820:C821)</f>
        <v>0</v>
      </c>
    </row>
    <row r="820" ht="20.25" customHeight="1" spans="1:3">
      <c r="A820" s="53" t="s">
        <v>1508</v>
      </c>
      <c r="B820" s="54" t="s">
        <v>1509</v>
      </c>
      <c r="C820" s="55">
        <f>IFERROR(VLOOKUP(A820,Sheet2!A:D,4,0),0)</f>
        <v>0</v>
      </c>
    </row>
    <row r="821" ht="20.25" customHeight="1" spans="1:3">
      <c r="A821" s="53" t="s">
        <v>1510</v>
      </c>
      <c r="B821" s="54" t="s">
        <v>1511</v>
      </c>
      <c r="C821" s="55">
        <f>IFERROR(VLOOKUP(A821,Sheet2!A:D,4,0),0)</f>
        <v>0</v>
      </c>
    </row>
    <row r="822" ht="20.25" customHeight="1" spans="1:3">
      <c r="A822" s="51" t="s">
        <v>1512</v>
      </c>
      <c r="B822" s="52" t="s">
        <v>1513</v>
      </c>
      <c r="C822" s="50">
        <f>SUM(C823:C824)</f>
        <v>0</v>
      </c>
    </row>
    <row r="823" ht="20.25" customHeight="1" spans="1:3">
      <c r="A823" s="53" t="s">
        <v>1514</v>
      </c>
      <c r="B823" s="54" t="s">
        <v>1515</v>
      </c>
      <c r="C823" s="55">
        <f>IFERROR(VLOOKUP(A823,Sheet2!A:D,4,0),0)</f>
        <v>0</v>
      </c>
    </row>
    <row r="824" ht="20.25" customHeight="1" spans="1:3">
      <c r="A824" s="53" t="s">
        <v>1516</v>
      </c>
      <c r="B824" s="54" t="s">
        <v>1517</v>
      </c>
      <c r="C824" s="55">
        <f>IFERROR(VLOOKUP(A824,Sheet2!A:D,4,0),0)</f>
        <v>0</v>
      </c>
    </row>
    <row r="825" ht="20.25" customHeight="1" spans="1:3">
      <c r="A825" s="51" t="s">
        <v>1518</v>
      </c>
      <c r="B825" s="52" t="s">
        <v>1519</v>
      </c>
      <c r="C825" s="50">
        <f>C826</f>
        <v>0</v>
      </c>
    </row>
    <row r="826" ht="20.25" customHeight="1" spans="1:3">
      <c r="A826" s="53" t="s">
        <v>1520</v>
      </c>
      <c r="B826" s="54" t="s">
        <v>1521</v>
      </c>
      <c r="C826" s="55">
        <f>IFERROR(VLOOKUP(A826,Sheet2!A:D,4,0),0)</f>
        <v>0</v>
      </c>
    </row>
    <row r="827" ht="20.25" customHeight="1" spans="1:3">
      <c r="A827" s="51" t="s">
        <v>1522</v>
      </c>
      <c r="B827" s="52" t="s">
        <v>1523</v>
      </c>
      <c r="C827" s="50">
        <f>C828</f>
        <v>0</v>
      </c>
    </row>
    <row r="828" ht="20.25" customHeight="1" spans="1:3">
      <c r="A828" s="53" t="s">
        <v>1524</v>
      </c>
      <c r="B828" s="54" t="s">
        <v>1525</v>
      </c>
      <c r="C828" s="55">
        <f>IFERROR(VLOOKUP(A828,Sheet2!A:D,4,0),0)</f>
        <v>0</v>
      </c>
    </row>
    <row r="829" ht="20.25" customHeight="1" spans="1:3">
      <c r="A829" s="51" t="s">
        <v>1526</v>
      </c>
      <c r="B829" s="52" t="s">
        <v>1527</v>
      </c>
      <c r="C829" s="50">
        <f>SUM(C830:C834)</f>
        <v>0</v>
      </c>
    </row>
    <row r="830" ht="20.25" customHeight="1" spans="1:3">
      <c r="A830" s="53" t="s">
        <v>1528</v>
      </c>
      <c r="B830" s="54" t="s">
        <v>1529</v>
      </c>
      <c r="C830" s="55">
        <f>IFERROR(VLOOKUP(A830,Sheet2!A:D,4,0),0)</f>
        <v>0</v>
      </c>
    </row>
    <row r="831" ht="20.25" customHeight="1" spans="1:3">
      <c r="A831" s="53" t="s">
        <v>1530</v>
      </c>
      <c r="B831" s="54" t="s">
        <v>1531</v>
      </c>
      <c r="C831" s="55">
        <f>IFERROR(VLOOKUP(A831,Sheet2!A:D,4,0),0)</f>
        <v>0</v>
      </c>
    </row>
    <row r="832" ht="20.25" customHeight="1" spans="1:3">
      <c r="A832" s="53" t="s">
        <v>1532</v>
      </c>
      <c r="B832" s="54" t="s">
        <v>1533</v>
      </c>
      <c r="C832" s="55">
        <f>IFERROR(VLOOKUP(A832,Sheet2!A:D,4,0),0)</f>
        <v>0</v>
      </c>
    </row>
    <row r="833" ht="20.25" customHeight="1" spans="1:3">
      <c r="A833" s="53" t="s">
        <v>1534</v>
      </c>
      <c r="B833" s="54" t="s">
        <v>1535</v>
      </c>
      <c r="C833" s="55">
        <f>IFERROR(VLOOKUP(A833,Sheet2!A:D,4,0),0)</f>
        <v>0</v>
      </c>
    </row>
    <row r="834" ht="20.25" customHeight="1" spans="1:3">
      <c r="A834" s="53" t="s">
        <v>1536</v>
      </c>
      <c r="B834" s="54" t="s">
        <v>1537</v>
      </c>
      <c r="C834" s="55">
        <f>IFERROR(VLOOKUP(A834,Sheet2!A:D,4,0),0)</f>
        <v>0</v>
      </c>
    </row>
    <row r="835" ht="20.25" customHeight="1" spans="1:3">
      <c r="A835" s="51" t="s">
        <v>1538</v>
      </c>
      <c r="B835" s="52" t="s">
        <v>1539</v>
      </c>
      <c r="C835" s="50">
        <f>C836</f>
        <v>0</v>
      </c>
    </row>
    <row r="836" ht="20.25" customHeight="1" spans="1:3">
      <c r="A836" s="53" t="s">
        <v>1540</v>
      </c>
      <c r="B836" s="54" t="s">
        <v>1541</v>
      </c>
      <c r="C836" s="55">
        <f>IFERROR(VLOOKUP(A836,Sheet2!A:D,4,0),0)</f>
        <v>0</v>
      </c>
    </row>
    <row r="837" ht="20.25" customHeight="1" spans="1:3">
      <c r="A837" s="53" t="s">
        <v>1542</v>
      </c>
      <c r="B837" s="54" t="s">
        <v>1543</v>
      </c>
      <c r="C837" s="55"/>
    </row>
    <row r="838" ht="20.25" customHeight="1" spans="1:3">
      <c r="A838" s="51" t="s">
        <v>1544</v>
      </c>
      <c r="B838" s="52" t="s">
        <v>1545</v>
      </c>
      <c r="C838" s="50">
        <f>C839</f>
        <v>0</v>
      </c>
    </row>
    <row r="839" ht="20.25" customHeight="1" spans="1:3">
      <c r="A839" s="53" t="s">
        <v>1546</v>
      </c>
      <c r="B839" s="54" t="s">
        <v>1547</v>
      </c>
      <c r="C839" s="55">
        <f>IFERROR(VLOOKUP(A839,Sheet2!A:D,4,0),0)</f>
        <v>0</v>
      </c>
    </row>
    <row r="840" ht="20.25" customHeight="1" spans="1:3">
      <c r="A840" s="51" t="s">
        <v>1548</v>
      </c>
      <c r="B840" s="52" t="s">
        <v>1549</v>
      </c>
      <c r="C840" s="50">
        <f>SUM(C841:C850)</f>
        <v>0</v>
      </c>
    </row>
    <row r="841" ht="20.25" customHeight="1" spans="1:3">
      <c r="A841" s="53" t="s">
        <v>1550</v>
      </c>
      <c r="B841" s="54" t="s">
        <v>120</v>
      </c>
      <c r="C841" s="55">
        <f>IFERROR(VLOOKUP(A841,Sheet2!A:D,4,0),0)</f>
        <v>0</v>
      </c>
    </row>
    <row r="842" ht="20.25" customHeight="1" spans="1:3">
      <c r="A842" s="53" t="s">
        <v>1551</v>
      </c>
      <c r="B842" s="54" t="s">
        <v>122</v>
      </c>
      <c r="C842" s="55">
        <f>IFERROR(VLOOKUP(A842,Sheet2!A:D,4,0),0)</f>
        <v>0</v>
      </c>
    </row>
    <row r="843" ht="20.25" customHeight="1" spans="1:3">
      <c r="A843" s="53" t="s">
        <v>1552</v>
      </c>
      <c r="B843" s="54" t="s">
        <v>124</v>
      </c>
      <c r="C843" s="55">
        <f>IFERROR(VLOOKUP(A843,Sheet2!A:D,4,0),0)</f>
        <v>0</v>
      </c>
    </row>
    <row r="844" ht="20.25" customHeight="1" spans="1:3">
      <c r="A844" s="53" t="s">
        <v>1553</v>
      </c>
      <c r="B844" s="54" t="s">
        <v>1554</v>
      </c>
      <c r="C844" s="55">
        <f>IFERROR(VLOOKUP(A844,Sheet2!A:D,4,0),0)</f>
        <v>0</v>
      </c>
    </row>
    <row r="845" ht="20.25" customHeight="1" spans="1:3">
      <c r="A845" s="53" t="s">
        <v>1555</v>
      </c>
      <c r="B845" s="54" t="s">
        <v>1556</v>
      </c>
      <c r="C845" s="55">
        <f>IFERROR(VLOOKUP(A845,Sheet2!A:D,4,0),0)</f>
        <v>0</v>
      </c>
    </row>
    <row r="846" ht="20.25" customHeight="1" spans="1:3">
      <c r="A846" s="53" t="s">
        <v>1557</v>
      </c>
      <c r="B846" s="54" t="s">
        <v>1558</v>
      </c>
      <c r="C846" s="55">
        <f>IFERROR(VLOOKUP(A846,Sheet2!A:D,4,0),0)</f>
        <v>0</v>
      </c>
    </row>
    <row r="847" ht="20.25" customHeight="1" spans="1:3">
      <c r="A847" s="53" t="s">
        <v>1559</v>
      </c>
      <c r="B847" s="54" t="s">
        <v>219</v>
      </c>
      <c r="C847" s="55">
        <f>IFERROR(VLOOKUP(A847,Sheet2!A:D,4,0),0)</f>
        <v>0</v>
      </c>
    </row>
    <row r="848" ht="20.25" customHeight="1" spans="1:3">
      <c r="A848" s="53" t="s">
        <v>1560</v>
      </c>
      <c r="B848" s="54" t="s">
        <v>1561</v>
      </c>
      <c r="C848" s="55">
        <f>IFERROR(VLOOKUP(A848,Sheet2!A:D,4,0),0)</f>
        <v>0</v>
      </c>
    </row>
    <row r="849" ht="20.25" customHeight="1" spans="1:3">
      <c r="A849" s="53" t="s">
        <v>1562</v>
      </c>
      <c r="B849" s="54" t="s">
        <v>138</v>
      </c>
      <c r="C849" s="55">
        <f>IFERROR(VLOOKUP(A849,Sheet2!A:D,4,0),0)</f>
        <v>0</v>
      </c>
    </row>
    <row r="850" ht="20.25" customHeight="1" spans="1:3">
      <c r="A850" s="53" t="s">
        <v>1563</v>
      </c>
      <c r="B850" s="54" t="s">
        <v>1564</v>
      </c>
      <c r="C850" s="55">
        <f>IFERROR(VLOOKUP(A850,Sheet2!A:D,4,0),0)</f>
        <v>0</v>
      </c>
    </row>
    <row r="851" ht="20.25" customHeight="1" spans="1:3">
      <c r="A851" s="51" t="s">
        <v>1565</v>
      </c>
      <c r="B851" s="52" t="s">
        <v>1566</v>
      </c>
      <c r="C851" s="50">
        <f>C852</f>
        <v>16</v>
      </c>
    </row>
    <row r="852" ht="20.25" customHeight="1" spans="1:3">
      <c r="A852" s="53" t="s">
        <v>1567</v>
      </c>
      <c r="B852" s="54" t="s">
        <v>1568</v>
      </c>
      <c r="C852" s="55">
        <f>IFERROR(VLOOKUP(A852,Sheet2!A:D,4,0),0)</f>
        <v>16</v>
      </c>
    </row>
    <row r="853" ht="20.25" customHeight="1" spans="1:3">
      <c r="A853" s="51" t="s">
        <v>1569</v>
      </c>
      <c r="B853" s="52" t="s">
        <v>28</v>
      </c>
      <c r="C853" s="50">
        <f>C854+C865+C867+C870+C872+C874</f>
        <v>775</v>
      </c>
    </row>
    <row r="854" ht="20.25" customHeight="1" spans="1:3">
      <c r="A854" s="51" t="s">
        <v>1570</v>
      </c>
      <c r="B854" s="52" t="s">
        <v>1571</v>
      </c>
      <c r="C854" s="50">
        <f>SUM(C855:C864)</f>
        <v>7</v>
      </c>
    </row>
    <row r="855" ht="20.25" customHeight="1" spans="1:3">
      <c r="A855" s="53" t="s">
        <v>1572</v>
      </c>
      <c r="B855" s="54" t="s">
        <v>120</v>
      </c>
      <c r="C855" s="55">
        <f>IFERROR(VLOOKUP(A855,Sheet2!A:D,4,0),0)</f>
        <v>0</v>
      </c>
    </row>
    <row r="856" ht="20.25" customHeight="1" spans="1:3">
      <c r="A856" s="53" t="s">
        <v>1573</v>
      </c>
      <c r="B856" s="54" t="s">
        <v>122</v>
      </c>
      <c r="C856" s="55">
        <f>IFERROR(VLOOKUP(A856,Sheet2!A:D,4,0),0)</f>
        <v>0</v>
      </c>
    </row>
    <row r="857" ht="20.25" customHeight="1" spans="1:3">
      <c r="A857" s="53" t="s">
        <v>1574</v>
      </c>
      <c r="B857" s="54" t="s">
        <v>124</v>
      </c>
      <c r="C857" s="55">
        <f>IFERROR(VLOOKUP(A857,Sheet2!A:D,4,0),0)</f>
        <v>0</v>
      </c>
    </row>
    <row r="858" ht="20.25" customHeight="1" spans="1:3">
      <c r="A858" s="53" t="s">
        <v>1575</v>
      </c>
      <c r="B858" s="54" t="s">
        <v>1576</v>
      </c>
      <c r="C858" s="55">
        <f>IFERROR(VLOOKUP(A858,Sheet2!A:D,4,0),0)</f>
        <v>0</v>
      </c>
    </row>
    <row r="859" ht="20.25" customHeight="1" spans="1:3">
      <c r="A859" s="53" t="s">
        <v>1577</v>
      </c>
      <c r="B859" s="54" t="s">
        <v>1578</v>
      </c>
      <c r="C859" s="55">
        <f>IFERROR(VLOOKUP(A859,Sheet2!A:D,4,0),0)</f>
        <v>0</v>
      </c>
    </row>
    <row r="860" ht="20.25" customHeight="1" spans="1:3">
      <c r="A860" s="53" t="s">
        <v>1579</v>
      </c>
      <c r="B860" s="54" t="s">
        <v>1580</v>
      </c>
      <c r="C860" s="55">
        <f>IFERROR(VLOOKUP(A860,Sheet2!A:D,4,0),0)</f>
        <v>0</v>
      </c>
    </row>
    <row r="861" ht="20.25" customHeight="1" spans="1:3">
      <c r="A861" s="53" t="s">
        <v>1581</v>
      </c>
      <c r="B861" s="54" t="s">
        <v>1582</v>
      </c>
      <c r="C861" s="55">
        <f>IFERROR(VLOOKUP(A861,Sheet2!A:D,4,0),0)</f>
        <v>0</v>
      </c>
    </row>
    <row r="862" ht="20.25" customHeight="1" spans="1:3">
      <c r="A862" s="53" t="s">
        <v>1583</v>
      </c>
      <c r="B862" s="54" t="s">
        <v>1584</v>
      </c>
      <c r="C862" s="55">
        <f>IFERROR(VLOOKUP(A862,Sheet2!A:D,4,0),0)</f>
        <v>0</v>
      </c>
    </row>
    <row r="863" ht="20.25" customHeight="1" spans="1:3">
      <c r="A863" s="53" t="s">
        <v>1585</v>
      </c>
      <c r="B863" s="54" t="s">
        <v>1586</v>
      </c>
      <c r="C863" s="55">
        <f>IFERROR(VLOOKUP(A863,Sheet2!A:D,4,0),0)</f>
        <v>0</v>
      </c>
    </row>
    <row r="864" ht="20.25" customHeight="1" spans="1:3">
      <c r="A864" s="53" t="s">
        <v>1587</v>
      </c>
      <c r="B864" s="54" t="s">
        <v>1588</v>
      </c>
      <c r="C864" s="55">
        <f>IFERROR(VLOOKUP(A864,Sheet2!A:D,4,0),0)</f>
        <v>7</v>
      </c>
    </row>
    <row r="865" ht="20.25" customHeight="1" spans="1:3">
      <c r="A865" s="51" t="s">
        <v>1589</v>
      </c>
      <c r="B865" s="52" t="s">
        <v>1590</v>
      </c>
      <c r="C865" s="50">
        <f>C866</f>
        <v>0</v>
      </c>
    </row>
    <row r="866" ht="20.25" customHeight="1" spans="1:3">
      <c r="A866" s="53" t="s">
        <v>1591</v>
      </c>
      <c r="B866" s="54" t="s">
        <v>1592</v>
      </c>
      <c r="C866" s="55">
        <f>IFERROR(VLOOKUP(A866,Sheet2!A:D,4,0),0)</f>
        <v>0</v>
      </c>
    </row>
    <row r="867" ht="20.25" customHeight="1" spans="1:3">
      <c r="A867" s="51" t="s">
        <v>1593</v>
      </c>
      <c r="B867" s="52" t="s">
        <v>1594</v>
      </c>
      <c r="C867" s="50">
        <f>C868+C869</f>
        <v>50</v>
      </c>
    </row>
    <row r="868" ht="20.25" customHeight="1" spans="1:3">
      <c r="A868" s="53" t="s">
        <v>1595</v>
      </c>
      <c r="B868" s="54" t="s">
        <v>1596</v>
      </c>
      <c r="C868" s="55">
        <f>IFERROR(VLOOKUP(A868,Sheet2!A:D,4,0),0)</f>
        <v>0</v>
      </c>
    </row>
    <row r="869" ht="20.25" customHeight="1" spans="1:3">
      <c r="A869" s="53" t="s">
        <v>1597</v>
      </c>
      <c r="B869" s="54" t="s">
        <v>1598</v>
      </c>
      <c r="C869" s="55">
        <f>IFERROR(VLOOKUP(A869,Sheet2!A:D,4,0),0)</f>
        <v>50</v>
      </c>
    </row>
    <row r="870" ht="20.25" customHeight="1" spans="1:3">
      <c r="A870" s="51" t="s">
        <v>1599</v>
      </c>
      <c r="B870" s="52" t="s">
        <v>1600</v>
      </c>
      <c r="C870" s="50">
        <f>C871</f>
        <v>0</v>
      </c>
    </row>
    <row r="871" ht="20.25" customHeight="1" spans="1:3">
      <c r="A871" s="53" t="s">
        <v>1601</v>
      </c>
      <c r="B871" s="54" t="s">
        <v>1602</v>
      </c>
      <c r="C871" s="55">
        <f>IFERROR(VLOOKUP(A871,Sheet2!A:D,4,0),0)</f>
        <v>0</v>
      </c>
    </row>
    <row r="872" ht="20.25" customHeight="1" spans="1:3">
      <c r="A872" s="51" t="s">
        <v>1603</v>
      </c>
      <c r="B872" s="52" t="s">
        <v>1604</v>
      </c>
      <c r="C872" s="50">
        <f>C873</f>
        <v>0</v>
      </c>
    </row>
    <row r="873" ht="20.25" customHeight="1" spans="1:3">
      <c r="A873" s="53" t="s">
        <v>1605</v>
      </c>
      <c r="B873" s="54" t="s">
        <v>1606</v>
      </c>
      <c r="C873" s="55">
        <f>IFERROR(VLOOKUP(A873,Sheet2!A:D,4,0),0)</f>
        <v>0</v>
      </c>
    </row>
    <row r="874" ht="20.25" customHeight="1" spans="1:3">
      <c r="A874" s="51" t="s">
        <v>1607</v>
      </c>
      <c r="B874" s="52" t="s">
        <v>1608</v>
      </c>
      <c r="C874" s="50">
        <f>C875</f>
        <v>718</v>
      </c>
    </row>
    <row r="875" ht="20.25" customHeight="1" spans="1:3">
      <c r="A875" s="53" t="s">
        <v>1609</v>
      </c>
      <c r="B875" s="54" t="s">
        <v>1610</v>
      </c>
      <c r="C875" s="55">
        <f>IFERROR(VLOOKUP(A875,Sheet2!A:D,4,0),0)</f>
        <v>718</v>
      </c>
    </row>
    <row r="876" ht="20.25" customHeight="1" spans="1:3">
      <c r="A876" s="51" t="s">
        <v>1611</v>
      </c>
      <c r="B876" s="52" t="s">
        <v>30</v>
      </c>
      <c r="C876" s="50">
        <f>C877+C903+C926+C954+C961+C967+C973+C976</f>
        <v>950</v>
      </c>
    </row>
    <row r="877" ht="20.25" customHeight="1" spans="1:3">
      <c r="A877" s="51" t="s">
        <v>1612</v>
      </c>
      <c r="B877" s="52" t="s">
        <v>1613</v>
      </c>
      <c r="C877" s="50">
        <f>SUM(C878:C902)</f>
        <v>580</v>
      </c>
    </row>
    <row r="878" ht="20.25" customHeight="1" spans="1:3">
      <c r="A878" s="53" t="s">
        <v>1614</v>
      </c>
      <c r="B878" s="54" t="s">
        <v>120</v>
      </c>
      <c r="C878" s="55">
        <f>IFERROR(VLOOKUP(A878,Sheet2!A:D,4,0),0)</f>
        <v>0</v>
      </c>
    </row>
    <row r="879" ht="20.25" customHeight="1" spans="1:3">
      <c r="A879" s="53" t="s">
        <v>1615</v>
      </c>
      <c r="B879" s="54" t="s">
        <v>122</v>
      </c>
      <c r="C879" s="55">
        <f>IFERROR(VLOOKUP(A879,Sheet2!A:D,4,0),0)</f>
        <v>0</v>
      </c>
    </row>
    <row r="880" ht="20.25" customHeight="1" spans="1:3">
      <c r="A880" s="53" t="s">
        <v>1616</v>
      </c>
      <c r="B880" s="54" t="s">
        <v>124</v>
      </c>
      <c r="C880" s="55">
        <f>IFERROR(VLOOKUP(A880,Sheet2!A:D,4,0),0)</f>
        <v>289</v>
      </c>
    </row>
    <row r="881" ht="20.25" customHeight="1" spans="1:3">
      <c r="A881" s="53" t="s">
        <v>1617</v>
      </c>
      <c r="B881" s="54" t="s">
        <v>138</v>
      </c>
      <c r="C881" s="55">
        <f>IFERROR(VLOOKUP(A881,Sheet2!A:D,4,0),0)</f>
        <v>0</v>
      </c>
    </row>
    <row r="882" ht="20.25" customHeight="1" spans="1:3">
      <c r="A882" s="53" t="s">
        <v>1618</v>
      </c>
      <c r="B882" s="54" t="s">
        <v>1619</v>
      </c>
      <c r="C882" s="55">
        <f>IFERROR(VLOOKUP(A882,Sheet2!A:D,4,0),0)</f>
        <v>0</v>
      </c>
    </row>
    <row r="883" ht="20.25" customHeight="1" spans="1:3">
      <c r="A883" s="53" t="s">
        <v>1620</v>
      </c>
      <c r="B883" s="54" t="s">
        <v>1621</v>
      </c>
      <c r="C883" s="55">
        <f>IFERROR(VLOOKUP(A883,Sheet2!A:D,4,0),0)</f>
        <v>0</v>
      </c>
    </row>
    <row r="884" ht="20.25" customHeight="1" spans="1:3">
      <c r="A884" s="53" t="s">
        <v>1622</v>
      </c>
      <c r="B884" s="54" t="s">
        <v>1623</v>
      </c>
      <c r="C884" s="55">
        <f>IFERROR(VLOOKUP(A884,Sheet2!A:D,4,0),0)</f>
        <v>0</v>
      </c>
    </row>
    <row r="885" ht="20.25" customHeight="1" spans="1:3">
      <c r="A885" s="53" t="s">
        <v>1624</v>
      </c>
      <c r="B885" s="54" t="s">
        <v>1625</v>
      </c>
      <c r="C885" s="55">
        <f>IFERROR(VLOOKUP(A885,Sheet2!A:D,4,0),0)</f>
        <v>0</v>
      </c>
    </row>
    <row r="886" ht="20.25" customHeight="1" spans="1:3">
      <c r="A886" s="53" t="s">
        <v>1626</v>
      </c>
      <c r="B886" s="54" t="s">
        <v>1627</v>
      </c>
      <c r="C886" s="55">
        <f>IFERROR(VLOOKUP(A886,Sheet2!A:D,4,0),0)</f>
        <v>0</v>
      </c>
    </row>
    <row r="887" ht="20.25" customHeight="1" spans="1:3">
      <c r="A887" s="53" t="s">
        <v>1628</v>
      </c>
      <c r="B887" s="54" t="s">
        <v>1629</v>
      </c>
      <c r="C887" s="55">
        <f>IFERROR(VLOOKUP(A887,Sheet2!A:D,4,0),0)</f>
        <v>0</v>
      </c>
    </row>
    <row r="888" ht="20.25" customHeight="1" spans="1:3">
      <c r="A888" s="53" t="s">
        <v>1630</v>
      </c>
      <c r="B888" s="54" t="s">
        <v>1631</v>
      </c>
      <c r="C888" s="55">
        <f>IFERROR(VLOOKUP(A888,Sheet2!A:D,4,0),0)</f>
        <v>0</v>
      </c>
    </row>
    <row r="889" ht="20.25" customHeight="1" spans="1:3">
      <c r="A889" s="53" t="s">
        <v>1632</v>
      </c>
      <c r="B889" s="54" t="s">
        <v>1633</v>
      </c>
      <c r="C889" s="55">
        <f>IFERROR(VLOOKUP(A889,Sheet2!A:D,4,0),0)</f>
        <v>0</v>
      </c>
    </row>
    <row r="890" ht="20.25" customHeight="1" spans="1:3">
      <c r="A890" s="53" t="s">
        <v>1634</v>
      </c>
      <c r="B890" s="54" t="s">
        <v>1635</v>
      </c>
      <c r="C890" s="55">
        <f>IFERROR(VLOOKUP(A890,Sheet2!A:D,4,0),0)</f>
        <v>0</v>
      </c>
    </row>
    <row r="891" ht="20.25" customHeight="1" spans="1:3">
      <c r="A891" s="53" t="s">
        <v>1636</v>
      </c>
      <c r="B891" s="54" t="s">
        <v>1637</v>
      </c>
      <c r="C891" s="55">
        <f>IFERROR(VLOOKUP(A891,Sheet2!A:D,4,0),0)</f>
        <v>0</v>
      </c>
    </row>
    <row r="892" ht="20.25" customHeight="1" spans="1:3">
      <c r="A892" s="53" t="s">
        <v>1638</v>
      </c>
      <c r="B892" s="54" t="s">
        <v>1639</v>
      </c>
      <c r="C892" s="55">
        <f>IFERROR(VLOOKUP(A892,Sheet2!A:D,4,0),0)</f>
        <v>0</v>
      </c>
    </row>
    <row r="893" ht="20.25" customHeight="1" spans="1:3">
      <c r="A893" s="53" t="s">
        <v>1640</v>
      </c>
      <c r="B893" s="54" t="s">
        <v>1641</v>
      </c>
      <c r="C893" s="55">
        <f>IFERROR(VLOOKUP(A893,Sheet2!A:D,4,0),0)</f>
        <v>0</v>
      </c>
    </row>
    <row r="894" ht="20.25" customHeight="1" spans="1:3">
      <c r="A894" s="53" t="s">
        <v>1642</v>
      </c>
      <c r="B894" s="54" t="s">
        <v>1643</v>
      </c>
      <c r="C894" s="55">
        <f>IFERROR(VLOOKUP(A894,Sheet2!A:D,4,0),0)</f>
        <v>0</v>
      </c>
    </row>
    <row r="895" ht="20.25" customHeight="1" spans="1:3">
      <c r="A895" s="53" t="s">
        <v>1644</v>
      </c>
      <c r="B895" s="54" t="s">
        <v>1645</v>
      </c>
      <c r="C895" s="55">
        <f>IFERROR(VLOOKUP(A895,Sheet2!A:D,4,0),0)</f>
        <v>0</v>
      </c>
    </row>
    <row r="896" ht="20.25" customHeight="1" spans="1:3">
      <c r="A896" s="53" t="s">
        <v>1646</v>
      </c>
      <c r="B896" s="54" t="s">
        <v>1647</v>
      </c>
      <c r="C896" s="55">
        <f>IFERROR(VLOOKUP(A896,Sheet2!A:D,4,0),0)</f>
        <v>281</v>
      </c>
    </row>
    <row r="897" ht="20.25" customHeight="1" spans="1:3">
      <c r="A897" s="53" t="s">
        <v>1648</v>
      </c>
      <c r="B897" s="54" t="s">
        <v>1649</v>
      </c>
      <c r="C897" s="55">
        <f>IFERROR(VLOOKUP(A897,Sheet2!A:D,4,0),0)</f>
        <v>0</v>
      </c>
    </row>
    <row r="898" ht="20.25" customHeight="1" spans="1:3">
      <c r="A898" s="53" t="s">
        <v>1650</v>
      </c>
      <c r="B898" s="54" t="s">
        <v>1651</v>
      </c>
      <c r="C898" s="55">
        <f>IFERROR(VLOOKUP(A898,Sheet2!A:D,4,0),0)</f>
        <v>0</v>
      </c>
    </row>
    <row r="899" ht="20.25" customHeight="1" spans="1:3">
      <c r="A899" s="53" t="s">
        <v>1652</v>
      </c>
      <c r="B899" s="54" t="s">
        <v>1653</v>
      </c>
      <c r="C899" s="55">
        <f>IFERROR(VLOOKUP(A899,Sheet2!A:D,4,0),0)</f>
        <v>0</v>
      </c>
    </row>
    <row r="900" ht="20.25" customHeight="1" spans="1:3">
      <c r="A900" s="53" t="s">
        <v>1654</v>
      </c>
      <c r="B900" s="54" t="s">
        <v>1655</v>
      </c>
      <c r="C900" s="55">
        <f>IFERROR(VLOOKUP(A900,Sheet2!A:D,4,0),0)</f>
        <v>0</v>
      </c>
    </row>
    <row r="901" ht="20.25" customHeight="1" spans="1:3">
      <c r="A901" s="53" t="s">
        <v>1656</v>
      </c>
      <c r="B901" s="54" t="s">
        <v>1657</v>
      </c>
      <c r="C901" s="55">
        <f>IFERROR(VLOOKUP(A901,Sheet2!A:D,4,0),0)</f>
        <v>0</v>
      </c>
    </row>
    <row r="902" ht="20.25" customHeight="1" spans="1:3">
      <c r="A902" s="53" t="s">
        <v>1658</v>
      </c>
      <c r="B902" s="54" t="s">
        <v>1659</v>
      </c>
      <c r="C902" s="55">
        <f>IFERROR(VLOOKUP(A902,Sheet2!A:D,4,0),0)</f>
        <v>10</v>
      </c>
    </row>
    <row r="903" ht="20.25" customHeight="1" spans="1:3">
      <c r="A903" s="51" t="s">
        <v>1660</v>
      </c>
      <c r="B903" s="52" t="s">
        <v>1661</v>
      </c>
      <c r="C903" s="50">
        <f>SUM(C904:C925)</f>
        <v>4</v>
      </c>
    </row>
    <row r="904" ht="20.25" customHeight="1" spans="1:3">
      <c r="A904" s="53" t="s">
        <v>1662</v>
      </c>
      <c r="B904" s="54" t="s">
        <v>120</v>
      </c>
      <c r="C904" s="55">
        <f>IFERROR(VLOOKUP(A904,Sheet2!A:D,4,0),0)</f>
        <v>0</v>
      </c>
    </row>
    <row r="905" ht="20.25" customHeight="1" spans="1:3">
      <c r="A905" s="53" t="s">
        <v>1663</v>
      </c>
      <c r="B905" s="54" t="s">
        <v>122</v>
      </c>
      <c r="C905" s="55">
        <f>IFERROR(VLOOKUP(A905,Sheet2!A:D,4,0),0)</f>
        <v>0</v>
      </c>
    </row>
    <row r="906" ht="20.25" customHeight="1" spans="1:3">
      <c r="A906" s="53" t="s">
        <v>1664</v>
      </c>
      <c r="B906" s="54" t="s">
        <v>124</v>
      </c>
      <c r="C906" s="55">
        <f>IFERROR(VLOOKUP(A906,Sheet2!A:D,4,0),0)</f>
        <v>0</v>
      </c>
    </row>
    <row r="907" ht="20.25" customHeight="1" spans="1:3">
      <c r="A907" s="53" t="s">
        <v>1665</v>
      </c>
      <c r="B907" s="54" t="s">
        <v>1666</v>
      </c>
      <c r="C907" s="55">
        <f>IFERROR(VLOOKUP(A907,Sheet2!A:D,4,0),0)</f>
        <v>0</v>
      </c>
    </row>
    <row r="908" ht="20.25" customHeight="1" spans="1:3">
      <c r="A908" s="53" t="s">
        <v>1667</v>
      </c>
      <c r="B908" s="54" t="s">
        <v>1668</v>
      </c>
      <c r="C908" s="55">
        <f>IFERROR(VLOOKUP(A908,Sheet2!A:D,4,0),0)</f>
        <v>0</v>
      </c>
    </row>
    <row r="909" ht="20.25" customHeight="1" spans="1:3">
      <c r="A909" s="53" t="s">
        <v>1669</v>
      </c>
      <c r="B909" s="54" t="s">
        <v>1670</v>
      </c>
      <c r="C909" s="55">
        <f>IFERROR(VLOOKUP(A909,Sheet2!A:D,4,0),0)</f>
        <v>0</v>
      </c>
    </row>
    <row r="910" ht="20.25" customHeight="1" spans="1:3">
      <c r="A910" s="53" t="s">
        <v>1671</v>
      </c>
      <c r="B910" s="54" t="s">
        <v>1672</v>
      </c>
      <c r="C910" s="55">
        <f>IFERROR(VLOOKUP(A910,Sheet2!A:D,4,0),0)</f>
        <v>0</v>
      </c>
    </row>
    <row r="911" ht="20.25" customHeight="1" spans="1:3">
      <c r="A911" s="53" t="s">
        <v>1673</v>
      </c>
      <c r="B911" s="54" t="s">
        <v>1674</v>
      </c>
      <c r="C911" s="55">
        <f>IFERROR(VLOOKUP(A911,Sheet2!A:D,4,0),0)</f>
        <v>4</v>
      </c>
    </row>
    <row r="912" ht="20.25" customHeight="1" spans="1:3">
      <c r="A912" s="53" t="s">
        <v>1675</v>
      </c>
      <c r="B912" s="54" t="s">
        <v>1676</v>
      </c>
      <c r="C912" s="55">
        <f>IFERROR(VLOOKUP(A912,Sheet2!A:D,4,0),0)</f>
        <v>0</v>
      </c>
    </row>
    <row r="913" ht="20.25" customHeight="1" spans="1:3">
      <c r="A913" s="53" t="s">
        <v>1677</v>
      </c>
      <c r="B913" s="54" t="s">
        <v>1678</v>
      </c>
      <c r="C913" s="55">
        <f>IFERROR(VLOOKUP(A913,Sheet2!A:D,4,0),0)</f>
        <v>0</v>
      </c>
    </row>
    <row r="914" ht="20.25" customHeight="1" spans="1:3">
      <c r="A914" s="53" t="s">
        <v>1679</v>
      </c>
      <c r="B914" s="54" t="s">
        <v>1680</v>
      </c>
      <c r="C914" s="55">
        <f>IFERROR(VLOOKUP(A914,Sheet2!A:D,4,0),0)</f>
        <v>0</v>
      </c>
    </row>
    <row r="915" ht="20.25" customHeight="1" spans="1:3">
      <c r="A915" s="53" t="s">
        <v>1681</v>
      </c>
      <c r="B915" s="54" t="s">
        <v>1682</v>
      </c>
      <c r="C915" s="55">
        <f>IFERROR(VLOOKUP(A915,Sheet2!A:D,4,0),0)</f>
        <v>0</v>
      </c>
    </row>
    <row r="916" ht="20.25" customHeight="1" spans="1:3">
      <c r="A916" s="53" t="s">
        <v>1683</v>
      </c>
      <c r="B916" s="54" t="s">
        <v>1684</v>
      </c>
      <c r="C916" s="55">
        <f>IFERROR(VLOOKUP(A916,Sheet2!A:D,4,0),0)</f>
        <v>0</v>
      </c>
    </row>
    <row r="917" ht="20.25" customHeight="1" spans="1:3">
      <c r="A917" s="53" t="s">
        <v>1685</v>
      </c>
      <c r="B917" s="54" t="s">
        <v>1686</v>
      </c>
      <c r="C917" s="55">
        <f>IFERROR(VLOOKUP(A917,Sheet2!A:D,4,0),0)</f>
        <v>0</v>
      </c>
    </row>
    <row r="918" ht="20.25" customHeight="1" spans="1:3">
      <c r="A918" s="53" t="s">
        <v>1687</v>
      </c>
      <c r="B918" s="54" t="s">
        <v>1688</v>
      </c>
      <c r="C918" s="55">
        <f>IFERROR(VLOOKUP(A918,Sheet2!A:D,4,0),0)</f>
        <v>0</v>
      </c>
    </row>
    <row r="919" ht="20.25" customHeight="1" spans="1:3">
      <c r="A919" s="53" t="s">
        <v>1689</v>
      </c>
      <c r="B919" s="54" t="s">
        <v>1690</v>
      </c>
      <c r="C919" s="55">
        <f>IFERROR(VLOOKUP(A919,Sheet2!A:D,4,0),0)</f>
        <v>0</v>
      </c>
    </row>
    <row r="920" ht="20.25" customHeight="1" spans="1:3">
      <c r="A920" s="53" t="s">
        <v>1691</v>
      </c>
      <c r="B920" s="54" t="s">
        <v>1692</v>
      </c>
      <c r="C920" s="55">
        <f>IFERROR(VLOOKUP(A920,Sheet2!A:D,4,0),0)</f>
        <v>0</v>
      </c>
    </row>
    <row r="921" ht="20.25" customHeight="1" spans="1:3">
      <c r="A921" s="53" t="s">
        <v>1693</v>
      </c>
      <c r="B921" s="54" t="s">
        <v>1694</v>
      </c>
      <c r="C921" s="55">
        <f>IFERROR(VLOOKUP(A921,Sheet2!A:D,4,0),0)</f>
        <v>0</v>
      </c>
    </row>
    <row r="922" ht="20.25" customHeight="1" spans="1:3">
      <c r="A922" s="53" t="s">
        <v>1695</v>
      </c>
      <c r="B922" s="54" t="s">
        <v>1696</v>
      </c>
      <c r="C922" s="55">
        <f>IFERROR(VLOOKUP(A922,Sheet2!A:D,4,0),0)</f>
        <v>0</v>
      </c>
    </row>
    <row r="923" ht="20.25" customHeight="1" spans="1:3">
      <c r="A923" s="53" t="s">
        <v>1697</v>
      </c>
      <c r="B923" s="54" t="s">
        <v>1631</v>
      </c>
      <c r="C923" s="55">
        <f>IFERROR(VLOOKUP(A923,Sheet2!A:D,4,0),0)</f>
        <v>0</v>
      </c>
    </row>
    <row r="924" ht="20.25" customHeight="1" spans="1:3">
      <c r="A924" s="53" t="s">
        <v>1698</v>
      </c>
      <c r="B924" s="54" t="s">
        <v>1699</v>
      </c>
      <c r="C924" s="55"/>
    </row>
    <row r="925" ht="20.25" customHeight="1" spans="1:3">
      <c r="A925" s="53" t="s">
        <v>1700</v>
      </c>
      <c r="B925" s="54" t="s">
        <v>1701</v>
      </c>
      <c r="C925" s="55">
        <f>IFERROR(VLOOKUP(A925,Sheet2!A:D,4,0),0)</f>
        <v>0</v>
      </c>
    </row>
    <row r="926" ht="20.25" customHeight="1" spans="1:3">
      <c r="A926" s="51" t="s">
        <v>1702</v>
      </c>
      <c r="B926" s="52" t="s">
        <v>1703</v>
      </c>
      <c r="C926" s="50">
        <f>SUM(C927:C953)</f>
        <v>28</v>
      </c>
    </row>
    <row r="927" ht="20.25" customHeight="1" spans="1:3">
      <c r="A927" s="53" t="s">
        <v>1704</v>
      </c>
      <c r="B927" s="54" t="s">
        <v>120</v>
      </c>
      <c r="C927" s="55">
        <f>IFERROR(VLOOKUP(A927,Sheet2!A:D,4,0),0)</f>
        <v>0</v>
      </c>
    </row>
    <row r="928" ht="20.25" customHeight="1" spans="1:3">
      <c r="A928" s="53" t="s">
        <v>1705</v>
      </c>
      <c r="B928" s="54" t="s">
        <v>122</v>
      </c>
      <c r="C928" s="55">
        <f>IFERROR(VLOOKUP(A928,Sheet2!A:D,4,0),0)</f>
        <v>0</v>
      </c>
    </row>
    <row r="929" ht="20.25" customHeight="1" spans="1:3">
      <c r="A929" s="53" t="s">
        <v>1706</v>
      </c>
      <c r="B929" s="54" t="s">
        <v>124</v>
      </c>
      <c r="C929" s="55">
        <f>IFERROR(VLOOKUP(A929,Sheet2!A:D,4,0),0)</f>
        <v>0</v>
      </c>
    </row>
    <row r="930" ht="20.25" customHeight="1" spans="1:3">
      <c r="A930" s="53" t="s">
        <v>1707</v>
      </c>
      <c r="B930" s="54" t="s">
        <v>1708</v>
      </c>
      <c r="C930" s="55">
        <f>IFERROR(VLOOKUP(A930,Sheet2!A:D,4,0),0)</f>
        <v>0</v>
      </c>
    </row>
    <row r="931" ht="20.25" customHeight="1" spans="1:3">
      <c r="A931" s="53" t="s">
        <v>1709</v>
      </c>
      <c r="B931" s="54" t="s">
        <v>1710</v>
      </c>
      <c r="C931" s="55">
        <f>IFERROR(VLOOKUP(A931,Sheet2!A:D,4,0),0)</f>
        <v>0</v>
      </c>
    </row>
    <row r="932" ht="20.25" customHeight="1" spans="1:3">
      <c r="A932" s="53" t="s">
        <v>1711</v>
      </c>
      <c r="B932" s="54" t="s">
        <v>1712</v>
      </c>
      <c r="C932" s="55">
        <f>IFERROR(VLOOKUP(A932,Sheet2!A:D,4,0),0)</f>
        <v>28</v>
      </c>
    </row>
    <row r="933" ht="20.25" customHeight="1" spans="1:3">
      <c r="A933" s="53" t="s">
        <v>1713</v>
      </c>
      <c r="B933" s="54" t="s">
        <v>1714</v>
      </c>
      <c r="C933" s="55">
        <f>IFERROR(VLOOKUP(A933,Sheet2!A:D,4,0),0)</f>
        <v>0</v>
      </c>
    </row>
    <row r="934" ht="20.25" customHeight="1" spans="1:3">
      <c r="A934" s="53" t="s">
        <v>1715</v>
      </c>
      <c r="B934" s="54" t="s">
        <v>1716</v>
      </c>
      <c r="C934" s="55">
        <f>IFERROR(VLOOKUP(A934,Sheet2!A:D,4,0),0)</f>
        <v>0</v>
      </c>
    </row>
    <row r="935" ht="20.25" customHeight="1" spans="1:3">
      <c r="A935" s="53" t="s">
        <v>1717</v>
      </c>
      <c r="B935" s="54" t="s">
        <v>1718</v>
      </c>
      <c r="C935" s="55">
        <f>IFERROR(VLOOKUP(A935,Sheet2!A:D,4,0),0)</f>
        <v>0</v>
      </c>
    </row>
    <row r="936" ht="20.25" customHeight="1" spans="1:3">
      <c r="A936" s="53" t="s">
        <v>1719</v>
      </c>
      <c r="B936" s="54" t="s">
        <v>1720</v>
      </c>
      <c r="C936" s="55">
        <f>IFERROR(VLOOKUP(A936,Sheet2!A:D,4,0),0)</f>
        <v>0</v>
      </c>
    </row>
    <row r="937" ht="20.25" customHeight="1" spans="1:3">
      <c r="A937" s="53" t="s">
        <v>1721</v>
      </c>
      <c r="B937" s="54" t="s">
        <v>1722</v>
      </c>
      <c r="C937" s="55">
        <f>IFERROR(VLOOKUP(A937,Sheet2!A:D,4,0),0)</f>
        <v>0</v>
      </c>
    </row>
    <row r="938" ht="20.25" customHeight="1" spans="1:3">
      <c r="A938" s="53" t="s">
        <v>1723</v>
      </c>
      <c r="B938" s="54" t="s">
        <v>1724</v>
      </c>
      <c r="C938" s="55">
        <f>IFERROR(VLOOKUP(A938,Sheet2!A:D,4,0),0)</f>
        <v>0</v>
      </c>
    </row>
    <row r="939" ht="20.25" customHeight="1" spans="1:3">
      <c r="A939" s="53" t="s">
        <v>1725</v>
      </c>
      <c r="B939" s="54" t="s">
        <v>1726</v>
      </c>
      <c r="C939" s="55">
        <f>IFERROR(VLOOKUP(A939,Sheet2!A:D,4,0),0)</f>
        <v>0</v>
      </c>
    </row>
    <row r="940" ht="20.25" customHeight="1" spans="1:3">
      <c r="A940" s="53" t="s">
        <v>1727</v>
      </c>
      <c r="B940" s="54" t="s">
        <v>1728</v>
      </c>
      <c r="C940" s="55">
        <f>IFERROR(VLOOKUP(A940,Sheet2!A:D,4,0),0)</f>
        <v>0</v>
      </c>
    </row>
    <row r="941" ht="20.25" customHeight="1" spans="1:3">
      <c r="A941" s="53" t="s">
        <v>1729</v>
      </c>
      <c r="B941" s="54" t="s">
        <v>1730</v>
      </c>
      <c r="C941" s="55">
        <f>IFERROR(VLOOKUP(A941,Sheet2!A:D,4,0),0)</f>
        <v>0</v>
      </c>
    </row>
    <row r="942" ht="20.25" customHeight="1" spans="1:3">
      <c r="A942" s="53" t="s">
        <v>1731</v>
      </c>
      <c r="B942" s="54" t="s">
        <v>1732</v>
      </c>
      <c r="C942" s="55">
        <f>IFERROR(VLOOKUP(A942,Sheet2!A:D,4,0),0)</f>
        <v>0</v>
      </c>
    </row>
    <row r="943" ht="20.25" customHeight="1" spans="1:3">
      <c r="A943" s="53" t="s">
        <v>1733</v>
      </c>
      <c r="B943" s="54" t="s">
        <v>1734</v>
      </c>
      <c r="C943" s="55">
        <f>IFERROR(VLOOKUP(A943,Sheet2!A:D,4,0),0)</f>
        <v>0</v>
      </c>
    </row>
    <row r="944" ht="20.25" customHeight="1" spans="1:3">
      <c r="A944" s="53" t="s">
        <v>1735</v>
      </c>
      <c r="B944" s="54" t="s">
        <v>1736</v>
      </c>
      <c r="C944" s="55">
        <f>IFERROR(VLOOKUP(A944,Sheet2!A:D,4,0),0)</f>
        <v>0</v>
      </c>
    </row>
    <row r="945" ht="20.25" customHeight="1" spans="1:3">
      <c r="A945" s="53" t="s">
        <v>1737</v>
      </c>
      <c r="B945" s="54" t="s">
        <v>1738</v>
      </c>
      <c r="C945" s="55">
        <f>IFERROR(VLOOKUP(A945,Sheet2!A:D,4,0),0)</f>
        <v>0</v>
      </c>
    </row>
    <row r="946" ht="20.25" customHeight="1" spans="1:3">
      <c r="A946" s="53" t="s">
        <v>1739</v>
      </c>
      <c r="B946" s="54" t="s">
        <v>1740</v>
      </c>
      <c r="C946" s="55">
        <f>IFERROR(VLOOKUP(A946,Sheet2!A:D,4,0),0)</f>
        <v>0</v>
      </c>
    </row>
    <row r="947" ht="20.25" customHeight="1" spans="1:3">
      <c r="A947" s="53" t="s">
        <v>1741</v>
      </c>
      <c r="B947" s="54" t="s">
        <v>1742</v>
      </c>
      <c r="C947" s="55">
        <f>IFERROR(VLOOKUP(A947,Sheet2!A:D,4,0),0)</f>
        <v>0</v>
      </c>
    </row>
    <row r="948" ht="20.25" customHeight="1" spans="1:3">
      <c r="A948" s="53" t="s">
        <v>1743</v>
      </c>
      <c r="B948" s="54" t="s">
        <v>1688</v>
      </c>
      <c r="C948" s="55">
        <f>IFERROR(VLOOKUP(A948,Sheet2!A:D,4,0),0)</f>
        <v>0</v>
      </c>
    </row>
    <row r="949" ht="20.25" customHeight="1" spans="1:3">
      <c r="A949" s="53" t="s">
        <v>1744</v>
      </c>
      <c r="B949" s="54" t="s">
        <v>1745</v>
      </c>
      <c r="C949" s="55">
        <f>IFERROR(VLOOKUP(A949,Sheet2!A:D,4,0),0)</f>
        <v>0</v>
      </c>
    </row>
    <row r="950" ht="20.25" customHeight="1" spans="1:3">
      <c r="A950" s="53" t="s">
        <v>1746</v>
      </c>
      <c r="B950" s="54" t="s">
        <v>1747</v>
      </c>
      <c r="C950" s="55">
        <f>IFERROR(VLOOKUP(A950,Sheet2!A:D,4,0),0)</f>
        <v>0</v>
      </c>
    </row>
    <row r="951" ht="20.25" customHeight="1" spans="1:3">
      <c r="A951" s="53" t="s">
        <v>1748</v>
      </c>
      <c r="B951" s="54" t="s">
        <v>1749</v>
      </c>
      <c r="C951" s="55">
        <f>IFERROR(VLOOKUP(A951,Sheet2!A:D,4,0),0)</f>
        <v>0</v>
      </c>
    </row>
    <row r="952" ht="20.25" customHeight="1" spans="1:3">
      <c r="A952" s="53" t="s">
        <v>1750</v>
      </c>
      <c r="B952" s="54" t="s">
        <v>1751</v>
      </c>
      <c r="C952" s="55">
        <f>IFERROR(VLOOKUP(A952,Sheet2!A:D,4,0),0)</f>
        <v>0</v>
      </c>
    </row>
    <row r="953" ht="20.25" customHeight="1" spans="1:3">
      <c r="A953" s="53" t="s">
        <v>1752</v>
      </c>
      <c r="B953" s="54" t="s">
        <v>1753</v>
      </c>
      <c r="C953" s="55">
        <f>IFERROR(VLOOKUP(A953,Sheet2!A:D,4,0),0)</f>
        <v>0</v>
      </c>
    </row>
    <row r="954" ht="20.25" customHeight="1" spans="1:3">
      <c r="A954" s="51" t="s">
        <v>1754</v>
      </c>
      <c r="B954" s="52" t="s">
        <v>1755</v>
      </c>
      <c r="C954" s="50">
        <f>SUM(C955:C960)</f>
        <v>0</v>
      </c>
    </row>
    <row r="955" ht="20.25" customHeight="1" spans="1:3">
      <c r="A955" s="53" t="s">
        <v>1756</v>
      </c>
      <c r="B955" s="54" t="s">
        <v>1757</v>
      </c>
      <c r="C955" s="55">
        <f>IFERROR(VLOOKUP(A955,Sheet2!A:D,4,0),0)</f>
        <v>0</v>
      </c>
    </row>
    <row r="956" ht="20.25" customHeight="1" spans="1:3">
      <c r="A956" s="53" t="s">
        <v>1758</v>
      </c>
      <c r="B956" s="54" t="s">
        <v>1759</v>
      </c>
      <c r="C956" s="55">
        <f>IFERROR(VLOOKUP(A956,Sheet2!A:D,4,0),0)</f>
        <v>0</v>
      </c>
    </row>
    <row r="957" ht="20.25" customHeight="1" spans="1:3">
      <c r="A957" s="53" t="s">
        <v>1760</v>
      </c>
      <c r="B957" s="54" t="s">
        <v>1761</v>
      </c>
      <c r="C957" s="55">
        <f>IFERROR(VLOOKUP(A957,Sheet2!A:D,4,0),0)</f>
        <v>0</v>
      </c>
    </row>
    <row r="958" ht="20.25" customHeight="1" spans="1:3">
      <c r="A958" s="53" t="s">
        <v>1762</v>
      </c>
      <c r="B958" s="54" t="s">
        <v>1763</v>
      </c>
      <c r="C958" s="55">
        <f>IFERROR(VLOOKUP(A958,Sheet2!A:D,4,0),0)</f>
        <v>0</v>
      </c>
    </row>
    <row r="959" ht="20.25" customHeight="1" spans="1:3">
      <c r="A959" s="53" t="s">
        <v>1764</v>
      </c>
      <c r="B959" s="54" t="s">
        <v>1765</v>
      </c>
      <c r="C959" s="55">
        <f>IFERROR(VLOOKUP(A959,Sheet2!A:D,4,0),0)</f>
        <v>0</v>
      </c>
    </row>
    <row r="960" ht="20.25" customHeight="1" spans="1:3">
      <c r="A960" s="53" t="s">
        <v>1766</v>
      </c>
      <c r="B960" s="54" t="s">
        <v>1767</v>
      </c>
      <c r="C960" s="55">
        <f>IFERROR(VLOOKUP(A960,Sheet2!A:D,4,0),0)</f>
        <v>0</v>
      </c>
    </row>
    <row r="961" ht="20.25" customHeight="1" spans="1:3">
      <c r="A961" s="51" t="s">
        <v>1768</v>
      </c>
      <c r="B961" s="52" t="s">
        <v>1769</v>
      </c>
      <c r="C961" s="50">
        <f>SUM(C962:C966)</f>
        <v>250</v>
      </c>
    </row>
    <row r="962" ht="20.25" customHeight="1" spans="1:3">
      <c r="A962" s="53" t="s">
        <v>1770</v>
      </c>
      <c r="B962" s="54" t="s">
        <v>1771</v>
      </c>
      <c r="C962" s="55">
        <f>IFERROR(VLOOKUP(A962,Sheet2!A:D,4,0),0)</f>
        <v>0</v>
      </c>
    </row>
    <row r="963" ht="20.25" customHeight="1" spans="1:3">
      <c r="A963" s="53" t="s">
        <v>1772</v>
      </c>
      <c r="B963" s="54" t="s">
        <v>1773</v>
      </c>
      <c r="C963" s="55">
        <f>IFERROR(VLOOKUP(A963,Sheet2!A:D,4,0),0)</f>
        <v>250</v>
      </c>
    </row>
    <row r="964" ht="20.25" customHeight="1" spans="1:3">
      <c r="A964" s="53" t="s">
        <v>1774</v>
      </c>
      <c r="B964" s="54" t="s">
        <v>1775</v>
      </c>
      <c r="C964" s="55">
        <f>IFERROR(VLOOKUP(A964,Sheet2!A:D,4,0),0)</f>
        <v>0</v>
      </c>
    </row>
    <row r="965" ht="20.25" customHeight="1" spans="1:3">
      <c r="A965" s="53" t="s">
        <v>1776</v>
      </c>
      <c r="B965" s="54" t="s">
        <v>1777</v>
      </c>
      <c r="C965" s="55">
        <f>IFERROR(VLOOKUP(A965,Sheet2!A:D,4,0),0)</f>
        <v>0</v>
      </c>
    </row>
    <row r="966" ht="20.25" customHeight="1" spans="1:3">
      <c r="A966" s="53" t="s">
        <v>1778</v>
      </c>
      <c r="B966" s="54" t="s">
        <v>1779</v>
      </c>
      <c r="C966" s="55">
        <f>IFERROR(VLOOKUP(A966,Sheet2!A:D,4,0),0)</f>
        <v>0</v>
      </c>
    </row>
    <row r="967" ht="20.25" customHeight="1" spans="1:3">
      <c r="A967" s="51" t="s">
        <v>1780</v>
      </c>
      <c r="B967" s="52" t="s">
        <v>1781</v>
      </c>
      <c r="C967" s="50">
        <f>SUM(C968:C972)</f>
        <v>5</v>
      </c>
    </row>
    <row r="968" ht="20.25" customHeight="1" spans="1:3">
      <c r="A968" s="53" t="s">
        <v>1782</v>
      </c>
      <c r="B968" s="54" t="s">
        <v>1783</v>
      </c>
      <c r="C968" s="55">
        <f>IFERROR(VLOOKUP(A968,Sheet2!A:D,4,0),0)</f>
        <v>0</v>
      </c>
    </row>
    <row r="969" ht="20.25" customHeight="1" spans="1:3">
      <c r="A969" s="53" t="s">
        <v>1784</v>
      </c>
      <c r="B969" s="54" t="s">
        <v>1785</v>
      </c>
      <c r="C969" s="55">
        <f>IFERROR(VLOOKUP(A969,Sheet2!A:D,4,0),0)</f>
        <v>5</v>
      </c>
    </row>
    <row r="970" ht="20.25" customHeight="1" spans="1:3">
      <c r="A970" s="53" t="s">
        <v>1786</v>
      </c>
      <c r="B970" s="54" t="s">
        <v>1787</v>
      </c>
      <c r="C970" s="55">
        <f>IFERROR(VLOOKUP(A970,Sheet2!A:D,4,0),0)</f>
        <v>0</v>
      </c>
    </row>
    <row r="971" ht="20.25" customHeight="1" spans="1:3">
      <c r="A971" s="53" t="s">
        <v>1788</v>
      </c>
      <c r="B971" s="54" t="s">
        <v>1789</v>
      </c>
      <c r="C971" s="55">
        <f>IFERROR(VLOOKUP(A971,Sheet2!A:D,4,0),0)</f>
        <v>0</v>
      </c>
    </row>
    <row r="972" ht="20.25" customHeight="1" spans="1:3">
      <c r="A972" s="53" t="s">
        <v>1790</v>
      </c>
      <c r="B972" s="54" t="s">
        <v>1791</v>
      </c>
      <c r="C972" s="55">
        <f>IFERROR(VLOOKUP(A972,Sheet2!A:D,4,0),0)</f>
        <v>0</v>
      </c>
    </row>
    <row r="973" ht="20.25" customHeight="1" spans="1:3">
      <c r="A973" s="51" t="s">
        <v>1792</v>
      </c>
      <c r="B973" s="52" t="s">
        <v>1793</v>
      </c>
      <c r="C973" s="50">
        <f>SUM(C974:C975)</f>
        <v>0</v>
      </c>
    </row>
    <row r="974" ht="20.25" customHeight="1" spans="1:3">
      <c r="A974" s="53" t="s">
        <v>1794</v>
      </c>
      <c r="B974" s="54" t="s">
        <v>1795</v>
      </c>
      <c r="C974" s="55">
        <f>IFERROR(VLOOKUP(A974,Sheet2!A:D,4,0),0)</f>
        <v>0</v>
      </c>
    </row>
    <row r="975" ht="20.25" customHeight="1" spans="1:3">
      <c r="A975" s="53" t="s">
        <v>1796</v>
      </c>
      <c r="B975" s="54" t="s">
        <v>1797</v>
      </c>
      <c r="C975" s="55">
        <f>IFERROR(VLOOKUP(A975,Sheet2!A:D,4,0),0)</f>
        <v>0</v>
      </c>
    </row>
    <row r="976" ht="20.25" customHeight="1" spans="1:3">
      <c r="A976" s="51" t="s">
        <v>1798</v>
      </c>
      <c r="B976" s="52" t="s">
        <v>1799</v>
      </c>
      <c r="C976" s="50">
        <f>SUM(C977:C978)</f>
        <v>83</v>
      </c>
    </row>
    <row r="977" ht="20.25" customHeight="1" spans="1:3">
      <c r="A977" s="53" t="s">
        <v>1800</v>
      </c>
      <c r="B977" s="54" t="s">
        <v>1801</v>
      </c>
      <c r="C977" s="55">
        <f>IFERROR(VLOOKUP(A977,Sheet2!A:D,4,0),0)</f>
        <v>0</v>
      </c>
    </row>
    <row r="978" ht="20.25" customHeight="1" spans="1:3">
      <c r="A978" s="53" t="s">
        <v>1802</v>
      </c>
      <c r="B978" s="54" t="s">
        <v>1803</v>
      </c>
      <c r="C978" s="55">
        <f>IFERROR(VLOOKUP(A978,Sheet2!A:D,4,0),0)</f>
        <v>83</v>
      </c>
    </row>
    <row r="979" ht="20.25" customHeight="1" spans="1:3">
      <c r="A979" s="51" t="s">
        <v>1804</v>
      </c>
      <c r="B979" s="52" t="s">
        <v>31</v>
      </c>
      <c r="C979" s="50">
        <f>C980+C1001+C1011+C1021+C1028</f>
        <v>10</v>
      </c>
    </row>
    <row r="980" ht="20.25" customHeight="1" spans="1:3">
      <c r="A980" s="51" t="s">
        <v>1805</v>
      </c>
      <c r="B980" s="52" t="s">
        <v>1806</v>
      </c>
      <c r="C980" s="50">
        <f>SUM(C981:C1000)</f>
        <v>10</v>
      </c>
    </row>
    <row r="981" ht="20.25" customHeight="1" spans="1:3">
      <c r="A981" s="53" t="s">
        <v>1807</v>
      </c>
      <c r="B981" s="54" t="s">
        <v>120</v>
      </c>
      <c r="C981" s="55">
        <f>IFERROR(VLOOKUP(A981,Sheet2!A:D,4,0),0)</f>
        <v>0</v>
      </c>
    </row>
    <row r="982" ht="20.25" customHeight="1" spans="1:3">
      <c r="A982" s="53" t="s">
        <v>1808</v>
      </c>
      <c r="B982" s="54" t="s">
        <v>122</v>
      </c>
      <c r="C982" s="55">
        <f>IFERROR(VLOOKUP(A982,Sheet2!A:D,4,0),0)</f>
        <v>0</v>
      </c>
    </row>
    <row r="983" ht="20.25" customHeight="1" spans="1:3">
      <c r="A983" s="53" t="s">
        <v>1809</v>
      </c>
      <c r="B983" s="54" t="s">
        <v>124</v>
      </c>
      <c r="C983" s="55">
        <f>IFERROR(VLOOKUP(A983,Sheet2!A:D,4,0),0)</f>
        <v>0</v>
      </c>
    </row>
    <row r="984" ht="20.25" customHeight="1" spans="1:3">
      <c r="A984" s="53" t="s">
        <v>1810</v>
      </c>
      <c r="B984" s="54" t="s">
        <v>1811</v>
      </c>
      <c r="C984" s="55">
        <f>IFERROR(VLOOKUP(A984,Sheet2!A:D,4,0),0)</f>
        <v>0</v>
      </c>
    </row>
    <row r="985" ht="20.25" customHeight="1" spans="1:3">
      <c r="A985" s="53" t="s">
        <v>1812</v>
      </c>
      <c r="B985" s="54" t="s">
        <v>1813</v>
      </c>
      <c r="C985" s="55">
        <f>IFERROR(VLOOKUP(A985,Sheet2!A:D,4,0),0)</f>
        <v>10</v>
      </c>
    </row>
    <row r="986" ht="20.25" customHeight="1" spans="1:3">
      <c r="A986" s="53" t="s">
        <v>1814</v>
      </c>
      <c r="B986" s="54" t="s">
        <v>1815</v>
      </c>
      <c r="C986" s="55">
        <f>IFERROR(VLOOKUP(A986,Sheet2!A:D,4,0),0)</f>
        <v>0</v>
      </c>
    </row>
    <row r="987" ht="20.25" customHeight="1" spans="1:3">
      <c r="A987" s="53" t="s">
        <v>1816</v>
      </c>
      <c r="B987" s="54" t="s">
        <v>1817</v>
      </c>
      <c r="C987" s="55">
        <f>IFERROR(VLOOKUP(A987,Sheet2!A:D,4,0),0)</f>
        <v>0</v>
      </c>
    </row>
    <row r="988" ht="20.25" customHeight="1" spans="1:3">
      <c r="A988" s="53" t="s">
        <v>1818</v>
      </c>
      <c r="B988" s="54" t="s">
        <v>1819</v>
      </c>
      <c r="C988" s="55">
        <f>IFERROR(VLOOKUP(A988,Sheet2!A:D,4,0),0)</f>
        <v>0</v>
      </c>
    </row>
    <row r="989" ht="20.25" customHeight="1" spans="1:3">
      <c r="A989" s="53" t="s">
        <v>1820</v>
      </c>
      <c r="B989" s="54" t="s">
        <v>1821</v>
      </c>
      <c r="C989" s="55">
        <f>IFERROR(VLOOKUP(A989,Sheet2!A:D,4,0),0)</f>
        <v>0</v>
      </c>
    </row>
    <row r="990" ht="20.25" customHeight="1" spans="1:3">
      <c r="A990" s="53" t="s">
        <v>1822</v>
      </c>
      <c r="B990" s="54" t="s">
        <v>1823</v>
      </c>
      <c r="C990" s="55">
        <f>IFERROR(VLOOKUP(A990,Sheet2!A:D,4,0),0)</f>
        <v>0</v>
      </c>
    </row>
    <row r="991" ht="20.25" customHeight="1" spans="1:3">
      <c r="A991" s="53" t="s">
        <v>1824</v>
      </c>
      <c r="B991" s="54" t="s">
        <v>1825</v>
      </c>
      <c r="C991" s="55">
        <f>IFERROR(VLOOKUP(A991,Sheet2!A:D,4,0),0)</f>
        <v>0</v>
      </c>
    </row>
    <row r="992" ht="20.25" customHeight="1" spans="1:3">
      <c r="A992" s="53" t="s">
        <v>1826</v>
      </c>
      <c r="B992" s="54" t="s">
        <v>1827</v>
      </c>
      <c r="C992" s="55">
        <f>IFERROR(VLOOKUP(A992,Sheet2!A:D,4,0),0)</f>
        <v>0</v>
      </c>
    </row>
    <row r="993" ht="20.25" customHeight="1" spans="1:3">
      <c r="A993" s="53" t="s">
        <v>1828</v>
      </c>
      <c r="B993" s="54" t="s">
        <v>1829</v>
      </c>
      <c r="C993" s="55">
        <f>IFERROR(VLOOKUP(A993,Sheet2!A:D,4,0),0)</f>
        <v>0</v>
      </c>
    </row>
    <row r="994" ht="20.25" customHeight="1" spans="1:3">
      <c r="A994" s="53" t="s">
        <v>1830</v>
      </c>
      <c r="B994" s="54" t="s">
        <v>1831</v>
      </c>
      <c r="C994" s="55">
        <f>IFERROR(VLOOKUP(A994,Sheet2!A:D,4,0),0)</f>
        <v>0</v>
      </c>
    </row>
    <row r="995" ht="20.25" customHeight="1" spans="1:3">
      <c r="A995" s="53" t="s">
        <v>1832</v>
      </c>
      <c r="B995" s="54" t="s">
        <v>1833</v>
      </c>
      <c r="C995" s="55">
        <f>IFERROR(VLOOKUP(A995,Sheet2!A:D,4,0),0)</f>
        <v>0</v>
      </c>
    </row>
    <row r="996" ht="20.25" customHeight="1" spans="1:3">
      <c r="A996" s="53" t="s">
        <v>1834</v>
      </c>
      <c r="B996" s="54" t="s">
        <v>1835</v>
      </c>
      <c r="C996" s="55">
        <f>IFERROR(VLOOKUP(A996,Sheet2!A:D,4,0),0)</f>
        <v>0</v>
      </c>
    </row>
    <row r="997" ht="20.25" customHeight="1" spans="1:3">
      <c r="A997" s="53" t="s">
        <v>1836</v>
      </c>
      <c r="B997" s="54" t="s">
        <v>1837</v>
      </c>
      <c r="C997" s="55">
        <f>IFERROR(VLOOKUP(A997,Sheet2!A:D,4,0),0)</f>
        <v>0</v>
      </c>
    </row>
    <row r="998" ht="20.25" customHeight="1" spans="1:3">
      <c r="A998" s="53" t="s">
        <v>1838</v>
      </c>
      <c r="B998" s="54" t="s">
        <v>1839</v>
      </c>
      <c r="C998" s="55">
        <f>IFERROR(VLOOKUP(A998,Sheet2!A:D,4,0),0)</f>
        <v>0</v>
      </c>
    </row>
    <row r="999" ht="20.25" customHeight="1" spans="1:3">
      <c r="A999" s="53" t="s">
        <v>1840</v>
      </c>
      <c r="B999" s="54" t="s">
        <v>1841</v>
      </c>
      <c r="C999" s="55">
        <f>IFERROR(VLOOKUP(A999,Sheet2!A:D,4,0),0)</f>
        <v>0</v>
      </c>
    </row>
    <row r="1000" ht="20.25" customHeight="1" spans="1:3">
      <c r="A1000" s="53" t="s">
        <v>1842</v>
      </c>
      <c r="B1000" s="54" t="s">
        <v>1843</v>
      </c>
      <c r="C1000" s="55">
        <f>IFERROR(VLOOKUP(A1000,Sheet2!A:D,4,0),0)</f>
        <v>0</v>
      </c>
    </row>
    <row r="1001" ht="20.25" customHeight="1" spans="1:3">
      <c r="A1001" s="51" t="s">
        <v>1844</v>
      </c>
      <c r="B1001" s="52" t="s">
        <v>1845</v>
      </c>
      <c r="C1001" s="50">
        <f>SUM(C1002:C1010)</f>
        <v>0</v>
      </c>
    </row>
    <row r="1002" ht="20.25" customHeight="1" spans="1:3">
      <c r="A1002" s="53" t="s">
        <v>1846</v>
      </c>
      <c r="B1002" s="54" t="s">
        <v>120</v>
      </c>
      <c r="C1002" s="55">
        <f>IFERROR(VLOOKUP(A1002,Sheet2!A:D,4,0),0)</f>
        <v>0</v>
      </c>
    </row>
    <row r="1003" ht="20.25" customHeight="1" spans="1:3">
      <c r="A1003" s="53" t="s">
        <v>1847</v>
      </c>
      <c r="B1003" s="54" t="s">
        <v>122</v>
      </c>
      <c r="C1003" s="55">
        <f>IFERROR(VLOOKUP(A1003,Sheet2!A:D,4,0),0)</f>
        <v>0</v>
      </c>
    </row>
    <row r="1004" ht="20.25" customHeight="1" spans="1:3">
      <c r="A1004" s="53" t="s">
        <v>1848</v>
      </c>
      <c r="B1004" s="54" t="s">
        <v>124</v>
      </c>
      <c r="C1004" s="55">
        <f>IFERROR(VLOOKUP(A1004,Sheet2!A:D,4,0),0)</f>
        <v>0</v>
      </c>
    </row>
    <row r="1005" ht="20.25" customHeight="1" spans="1:3">
      <c r="A1005" s="53" t="s">
        <v>1849</v>
      </c>
      <c r="B1005" s="54" t="s">
        <v>1850</v>
      </c>
      <c r="C1005" s="55">
        <f>IFERROR(VLOOKUP(A1005,Sheet2!A:D,4,0),0)</f>
        <v>0</v>
      </c>
    </row>
    <row r="1006" ht="20.25" customHeight="1" spans="1:3">
      <c r="A1006" s="53" t="s">
        <v>1851</v>
      </c>
      <c r="B1006" s="54" t="s">
        <v>1852</v>
      </c>
      <c r="C1006" s="55">
        <f>IFERROR(VLOOKUP(A1006,Sheet2!A:D,4,0),0)</f>
        <v>0</v>
      </c>
    </row>
    <row r="1007" ht="20.25" customHeight="1" spans="1:3">
      <c r="A1007" s="53" t="s">
        <v>1853</v>
      </c>
      <c r="B1007" s="54" t="s">
        <v>1854</v>
      </c>
      <c r="C1007" s="55">
        <f>IFERROR(VLOOKUP(A1007,Sheet2!A:D,4,0),0)</f>
        <v>0</v>
      </c>
    </row>
    <row r="1008" ht="20.25" customHeight="1" spans="1:3">
      <c r="A1008" s="53" t="s">
        <v>1855</v>
      </c>
      <c r="B1008" s="54" t="s">
        <v>1856</v>
      </c>
      <c r="C1008" s="55">
        <f>IFERROR(VLOOKUP(A1008,Sheet2!A:D,4,0),0)</f>
        <v>0</v>
      </c>
    </row>
    <row r="1009" ht="20.25" customHeight="1" spans="1:3">
      <c r="A1009" s="53" t="s">
        <v>1857</v>
      </c>
      <c r="B1009" s="54" t="s">
        <v>1858</v>
      </c>
      <c r="C1009" s="55">
        <f>IFERROR(VLOOKUP(A1009,Sheet2!A:D,4,0),0)</f>
        <v>0</v>
      </c>
    </row>
    <row r="1010" ht="20.25" customHeight="1" spans="1:3">
      <c r="A1010" s="53" t="s">
        <v>1859</v>
      </c>
      <c r="B1010" s="54" t="s">
        <v>1860</v>
      </c>
      <c r="C1010" s="55">
        <f>IFERROR(VLOOKUP(A1010,Sheet2!A:D,4,0),0)</f>
        <v>0</v>
      </c>
    </row>
    <row r="1011" ht="20.25" customHeight="1" spans="1:3">
      <c r="A1011" s="51" t="s">
        <v>1861</v>
      </c>
      <c r="B1011" s="52" t="s">
        <v>1862</v>
      </c>
      <c r="C1011" s="50">
        <f>SUM(C1012:C1020)</f>
        <v>0</v>
      </c>
    </row>
    <row r="1012" ht="20.25" customHeight="1" spans="1:3">
      <c r="A1012" s="53" t="s">
        <v>1863</v>
      </c>
      <c r="B1012" s="54" t="s">
        <v>120</v>
      </c>
      <c r="C1012" s="55">
        <f>IFERROR(VLOOKUP(A1012,Sheet2!A:D,4,0),0)</f>
        <v>0</v>
      </c>
    </row>
    <row r="1013" ht="20.25" customHeight="1" spans="1:3">
      <c r="A1013" s="53" t="s">
        <v>1864</v>
      </c>
      <c r="B1013" s="54" t="s">
        <v>122</v>
      </c>
      <c r="C1013" s="55">
        <f>IFERROR(VLOOKUP(A1013,Sheet2!A:D,4,0),0)</f>
        <v>0</v>
      </c>
    </row>
    <row r="1014" ht="20.25" customHeight="1" spans="1:3">
      <c r="A1014" s="53" t="s">
        <v>1865</v>
      </c>
      <c r="B1014" s="54" t="s">
        <v>124</v>
      </c>
      <c r="C1014" s="55">
        <f>IFERROR(VLOOKUP(A1014,Sheet2!A:D,4,0),0)</f>
        <v>0</v>
      </c>
    </row>
    <row r="1015" ht="20.25" customHeight="1" spans="1:3">
      <c r="A1015" s="53" t="s">
        <v>1866</v>
      </c>
      <c r="B1015" s="54" t="s">
        <v>1867</v>
      </c>
      <c r="C1015" s="55">
        <f>IFERROR(VLOOKUP(A1015,Sheet2!A:D,4,0),0)</f>
        <v>0</v>
      </c>
    </row>
    <row r="1016" ht="20.25" customHeight="1" spans="1:3">
      <c r="A1016" s="53" t="s">
        <v>1868</v>
      </c>
      <c r="B1016" s="54" t="s">
        <v>1869</v>
      </c>
      <c r="C1016" s="55">
        <f>IFERROR(VLOOKUP(A1016,Sheet2!A:D,4,0),0)</f>
        <v>0</v>
      </c>
    </row>
    <row r="1017" ht="20.25" customHeight="1" spans="1:3">
      <c r="A1017" s="53" t="s">
        <v>1870</v>
      </c>
      <c r="B1017" s="54" t="s">
        <v>1871</v>
      </c>
      <c r="C1017" s="55">
        <f>IFERROR(VLOOKUP(A1017,Sheet2!A:D,4,0),0)</f>
        <v>0</v>
      </c>
    </row>
    <row r="1018" ht="20.25" customHeight="1" spans="1:3">
      <c r="A1018" s="53" t="s">
        <v>1872</v>
      </c>
      <c r="B1018" s="54" t="s">
        <v>1873</v>
      </c>
      <c r="C1018" s="55">
        <f>IFERROR(VLOOKUP(A1018,Sheet2!A:D,4,0),0)</f>
        <v>0</v>
      </c>
    </row>
    <row r="1019" ht="20.25" customHeight="1" spans="1:3">
      <c r="A1019" s="53" t="s">
        <v>1874</v>
      </c>
      <c r="B1019" s="54" t="s">
        <v>1875</v>
      </c>
      <c r="C1019" s="55">
        <f>IFERROR(VLOOKUP(A1019,Sheet2!A:D,4,0),0)</f>
        <v>0</v>
      </c>
    </row>
    <row r="1020" ht="20.25" customHeight="1" spans="1:3">
      <c r="A1020" s="53" t="s">
        <v>1876</v>
      </c>
      <c r="B1020" s="54" t="s">
        <v>1877</v>
      </c>
      <c r="C1020" s="55">
        <f>IFERROR(VLOOKUP(A1020,Sheet2!A:D,4,0),0)</f>
        <v>0</v>
      </c>
    </row>
    <row r="1021" ht="20.25" customHeight="1" spans="1:3">
      <c r="A1021" s="51" t="s">
        <v>1878</v>
      </c>
      <c r="B1021" s="52" t="s">
        <v>1879</v>
      </c>
      <c r="C1021" s="50">
        <f>SUM(C1022:C1027)</f>
        <v>0</v>
      </c>
    </row>
    <row r="1022" ht="20.25" customHeight="1" spans="1:3">
      <c r="A1022" s="53" t="s">
        <v>1880</v>
      </c>
      <c r="B1022" s="54" t="s">
        <v>120</v>
      </c>
      <c r="C1022" s="55">
        <f>IFERROR(VLOOKUP(A1022,Sheet2!A:D,4,0),0)</f>
        <v>0</v>
      </c>
    </row>
    <row r="1023" ht="20.25" customHeight="1" spans="1:3">
      <c r="A1023" s="53" t="s">
        <v>1881</v>
      </c>
      <c r="B1023" s="54" t="s">
        <v>122</v>
      </c>
      <c r="C1023" s="55">
        <f>IFERROR(VLOOKUP(A1023,Sheet2!A:D,4,0),0)</f>
        <v>0</v>
      </c>
    </row>
    <row r="1024" ht="20.25" customHeight="1" spans="1:3">
      <c r="A1024" s="53" t="s">
        <v>1882</v>
      </c>
      <c r="B1024" s="54" t="s">
        <v>124</v>
      </c>
      <c r="C1024" s="55">
        <f>IFERROR(VLOOKUP(A1024,Sheet2!A:D,4,0),0)</f>
        <v>0</v>
      </c>
    </row>
    <row r="1025" ht="20.25" customHeight="1" spans="1:3">
      <c r="A1025" s="53" t="s">
        <v>1883</v>
      </c>
      <c r="B1025" s="54" t="s">
        <v>1858</v>
      </c>
      <c r="C1025" s="55">
        <f>IFERROR(VLOOKUP(A1025,Sheet2!A:D,4,0),0)</f>
        <v>0</v>
      </c>
    </row>
    <row r="1026" ht="20.25" customHeight="1" spans="1:3">
      <c r="A1026" s="53" t="s">
        <v>1884</v>
      </c>
      <c r="B1026" s="54" t="s">
        <v>1885</v>
      </c>
      <c r="C1026" s="55">
        <f>IFERROR(VLOOKUP(A1026,Sheet2!A:D,4,0),0)</f>
        <v>0</v>
      </c>
    </row>
    <row r="1027" ht="20.25" customHeight="1" spans="1:3">
      <c r="A1027" s="53" t="s">
        <v>1886</v>
      </c>
      <c r="B1027" s="54" t="s">
        <v>1887</v>
      </c>
      <c r="C1027" s="55">
        <f>IFERROR(VLOOKUP(A1027,Sheet2!A:D,4,0),0)</f>
        <v>0</v>
      </c>
    </row>
    <row r="1028" ht="20.25" customHeight="1" spans="1:3">
      <c r="A1028" s="51" t="s">
        <v>1888</v>
      </c>
      <c r="B1028" s="52" t="s">
        <v>1889</v>
      </c>
      <c r="C1028" s="50">
        <f>SUM(C1029:C1030)</f>
        <v>0</v>
      </c>
    </row>
    <row r="1029" ht="20.25" customHeight="1" spans="1:3">
      <c r="A1029" s="53" t="s">
        <v>1890</v>
      </c>
      <c r="B1029" s="54" t="s">
        <v>1891</v>
      </c>
      <c r="C1029" s="55">
        <f>IFERROR(VLOOKUP(A1029,Sheet2!A:D,4,0),0)</f>
        <v>0</v>
      </c>
    </row>
    <row r="1030" ht="20.25" customHeight="1" spans="1:3">
      <c r="A1030" s="53" t="s">
        <v>1892</v>
      </c>
      <c r="B1030" s="54" t="s">
        <v>1893</v>
      </c>
      <c r="C1030" s="55">
        <f>IFERROR(VLOOKUP(A1030,Sheet2!A:D,4,0),0)</f>
        <v>0</v>
      </c>
    </row>
    <row r="1031" ht="20.25" customHeight="1" spans="1:3">
      <c r="A1031" s="51" t="s">
        <v>1894</v>
      </c>
      <c r="B1031" s="52" t="s">
        <v>1895</v>
      </c>
      <c r="C1031" s="50">
        <f>C1032+C1042+C1058+C1063+C1074+C1081+C1088</f>
        <v>0</v>
      </c>
    </row>
    <row r="1032" ht="22.5" customHeight="1" spans="1:3">
      <c r="A1032" s="51" t="s">
        <v>1896</v>
      </c>
      <c r="B1032" s="52" t="s">
        <v>1897</v>
      </c>
      <c r="C1032" s="50">
        <f>SUM(C1033:C1041)</f>
        <v>0</v>
      </c>
    </row>
    <row r="1033" ht="20.25" customHeight="1" spans="1:3">
      <c r="A1033" s="53" t="s">
        <v>1898</v>
      </c>
      <c r="B1033" s="54" t="s">
        <v>120</v>
      </c>
      <c r="C1033" s="55">
        <f>IFERROR(VLOOKUP(A1033,Sheet2!A:D,4,0),0)</f>
        <v>0</v>
      </c>
    </row>
    <row r="1034" ht="20.25" customHeight="1" spans="1:3">
      <c r="A1034" s="53" t="s">
        <v>1899</v>
      </c>
      <c r="B1034" s="54" t="s">
        <v>122</v>
      </c>
      <c r="C1034" s="55">
        <f>IFERROR(VLOOKUP(A1034,Sheet2!A:D,4,0),0)</f>
        <v>0</v>
      </c>
    </row>
    <row r="1035" ht="20.25" customHeight="1" spans="1:3">
      <c r="A1035" s="53" t="s">
        <v>1900</v>
      </c>
      <c r="B1035" s="54" t="s">
        <v>124</v>
      </c>
      <c r="C1035" s="55">
        <f>IFERROR(VLOOKUP(A1035,Sheet2!A:D,4,0),0)</f>
        <v>0</v>
      </c>
    </row>
    <row r="1036" ht="20.25" customHeight="1" spans="1:3">
      <c r="A1036" s="53" t="s">
        <v>1901</v>
      </c>
      <c r="B1036" s="54" t="s">
        <v>1902</v>
      </c>
      <c r="C1036" s="55">
        <f>IFERROR(VLOOKUP(A1036,Sheet2!A:D,4,0),0)</f>
        <v>0</v>
      </c>
    </row>
    <row r="1037" ht="20.25" customHeight="1" spans="1:3">
      <c r="A1037" s="53" t="s">
        <v>1903</v>
      </c>
      <c r="B1037" s="54" t="s">
        <v>1904</v>
      </c>
      <c r="C1037" s="55">
        <f>IFERROR(VLOOKUP(A1037,Sheet2!A:D,4,0),0)</f>
        <v>0</v>
      </c>
    </row>
    <row r="1038" ht="20.25" customHeight="1" spans="1:3">
      <c r="A1038" s="53" t="s">
        <v>1905</v>
      </c>
      <c r="B1038" s="54" t="s">
        <v>1906</v>
      </c>
      <c r="C1038" s="55">
        <f>IFERROR(VLOOKUP(A1038,Sheet2!A:D,4,0),0)</f>
        <v>0</v>
      </c>
    </row>
    <row r="1039" ht="20.25" customHeight="1" spans="1:3">
      <c r="A1039" s="53" t="s">
        <v>1907</v>
      </c>
      <c r="B1039" s="54" t="s">
        <v>1908</v>
      </c>
      <c r="C1039" s="55">
        <f>IFERROR(VLOOKUP(A1039,Sheet2!A:D,4,0),0)</f>
        <v>0</v>
      </c>
    </row>
    <row r="1040" ht="20.25" customHeight="1" spans="1:3">
      <c r="A1040" s="53" t="s">
        <v>1909</v>
      </c>
      <c r="B1040" s="54" t="s">
        <v>1910</v>
      </c>
      <c r="C1040" s="55">
        <f>IFERROR(VLOOKUP(A1040,Sheet2!A:D,4,0),0)</f>
        <v>0</v>
      </c>
    </row>
    <row r="1041" ht="20.25" customHeight="1" spans="1:3">
      <c r="A1041" s="53" t="s">
        <v>1911</v>
      </c>
      <c r="B1041" s="54" t="s">
        <v>1912</v>
      </c>
      <c r="C1041" s="55">
        <f>IFERROR(VLOOKUP(A1041,Sheet2!A:D,4,0),0)</f>
        <v>0</v>
      </c>
    </row>
    <row r="1042" ht="20.25" customHeight="1" spans="1:3">
      <c r="A1042" s="51" t="s">
        <v>1913</v>
      </c>
      <c r="B1042" s="52" t="s">
        <v>1914</v>
      </c>
      <c r="C1042" s="50">
        <f>SUM(C1043:C1057)</f>
        <v>0</v>
      </c>
    </row>
    <row r="1043" ht="20.25" customHeight="1" spans="1:3">
      <c r="A1043" s="53" t="s">
        <v>1915</v>
      </c>
      <c r="B1043" s="54" t="s">
        <v>120</v>
      </c>
      <c r="C1043" s="55">
        <f>IFERROR(VLOOKUP(A1043,Sheet2!A:D,4,0),0)</f>
        <v>0</v>
      </c>
    </row>
    <row r="1044" ht="20.25" customHeight="1" spans="1:3">
      <c r="A1044" s="53" t="s">
        <v>1916</v>
      </c>
      <c r="B1044" s="54" t="s">
        <v>122</v>
      </c>
      <c r="C1044" s="55">
        <f>IFERROR(VLOOKUP(A1044,Sheet2!A:D,4,0),0)</f>
        <v>0</v>
      </c>
    </row>
    <row r="1045" ht="20.25" customHeight="1" spans="1:3">
      <c r="A1045" s="53" t="s">
        <v>1917</v>
      </c>
      <c r="B1045" s="54" t="s">
        <v>124</v>
      </c>
      <c r="C1045" s="55">
        <f>IFERROR(VLOOKUP(A1045,Sheet2!A:D,4,0),0)</f>
        <v>0</v>
      </c>
    </row>
    <row r="1046" ht="20.25" customHeight="1" spans="1:3">
      <c r="A1046" s="53" t="s">
        <v>1918</v>
      </c>
      <c r="B1046" s="54" t="s">
        <v>1919</v>
      </c>
      <c r="C1046" s="55">
        <f>IFERROR(VLOOKUP(A1046,Sheet2!A:D,4,0),0)</f>
        <v>0</v>
      </c>
    </row>
    <row r="1047" ht="20.25" customHeight="1" spans="1:3">
      <c r="A1047" s="53" t="s">
        <v>1920</v>
      </c>
      <c r="B1047" s="54" t="s">
        <v>1921</v>
      </c>
      <c r="C1047" s="55">
        <f>IFERROR(VLOOKUP(A1047,Sheet2!A:D,4,0),0)</f>
        <v>0</v>
      </c>
    </row>
    <row r="1048" ht="20.25" customHeight="1" spans="1:3">
      <c r="A1048" s="53" t="s">
        <v>1922</v>
      </c>
      <c r="B1048" s="54" t="s">
        <v>1923</v>
      </c>
      <c r="C1048" s="55">
        <f>IFERROR(VLOOKUP(A1048,Sheet2!A:D,4,0),0)</f>
        <v>0</v>
      </c>
    </row>
    <row r="1049" ht="20.25" customHeight="1" spans="1:3">
      <c r="A1049" s="53" t="s">
        <v>1924</v>
      </c>
      <c r="B1049" s="54" t="s">
        <v>1925</v>
      </c>
      <c r="C1049" s="55">
        <f>IFERROR(VLOOKUP(A1049,Sheet2!A:D,4,0),0)</f>
        <v>0</v>
      </c>
    </row>
    <row r="1050" ht="20.25" customHeight="1" spans="1:3">
      <c r="A1050" s="53" t="s">
        <v>1926</v>
      </c>
      <c r="B1050" s="54" t="s">
        <v>1927</v>
      </c>
      <c r="C1050" s="55">
        <f>IFERROR(VLOOKUP(A1050,Sheet2!A:D,4,0),0)</f>
        <v>0</v>
      </c>
    </row>
    <row r="1051" ht="20.25" customHeight="1" spans="1:3">
      <c r="A1051" s="53" t="s">
        <v>1928</v>
      </c>
      <c r="B1051" s="54" t="s">
        <v>1929</v>
      </c>
      <c r="C1051" s="55">
        <f>IFERROR(VLOOKUP(A1051,Sheet2!A:D,4,0),0)</f>
        <v>0</v>
      </c>
    </row>
    <row r="1052" ht="20.25" customHeight="1" spans="1:3">
      <c r="A1052" s="53" t="s">
        <v>1930</v>
      </c>
      <c r="B1052" s="54" t="s">
        <v>1931</v>
      </c>
      <c r="C1052" s="55">
        <f>IFERROR(VLOOKUP(A1052,Sheet2!A:D,4,0),0)</f>
        <v>0</v>
      </c>
    </row>
    <row r="1053" ht="20.25" customHeight="1" spans="1:3">
      <c r="A1053" s="53" t="s">
        <v>1932</v>
      </c>
      <c r="B1053" s="54" t="s">
        <v>1933</v>
      </c>
      <c r="C1053" s="55">
        <f>IFERROR(VLOOKUP(A1053,Sheet2!A:D,4,0),0)</f>
        <v>0</v>
      </c>
    </row>
    <row r="1054" ht="20.25" customHeight="1" spans="1:3">
      <c r="A1054" s="53" t="s">
        <v>1934</v>
      </c>
      <c r="B1054" s="54" t="s">
        <v>1935</v>
      </c>
      <c r="C1054" s="55">
        <f>IFERROR(VLOOKUP(A1054,Sheet2!A:D,4,0),0)</f>
        <v>0</v>
      </c>
    </row>
    <row r="1055" ht="20.25" customHeight="1" spans="1:3">
      <c r="A1055" s="53" t="s">
        <v>1936</v>
      </c>
      <c r="B1055" s="54" t="s">
        <v>1937</v>
      </c>
      <c r="C1055" s="55">
        <f>IFERROR(VLOOKUP(A1055,Sheet2!A:D,4,0),0)</f>
        <v>0</v>
      </c>
    </row>
    <row r="1056" ht="20.25" customHeight="1" spans="1:3">
      <c r="A1056" s="53" t="s">
        <v>1938</v>
      </c>
      <c r="B1056" s="54" t="s">
        <v>1939</v>
      </c>
      <c r="C1056" s="55">
        <f>IFERROR(VLOOKUP(A1056,Sheet2!A:D,4,0),0)</f>
        <v>0</v>
      </c>
    </row>
    <row r="1057" ht="20.25" customHeight="1" spans="1:3">
      <c r="A1057" s="53" t="s">
        <v>1940</v>
      </c>
      <c r="B1057" s="54" t="s">
        <v>1941</v>
      </c>
      <c r="C1057" s="55">
        <f>IFERROR(VLOOKUP(A1057,Sheet2!A:D,4,0),0)</f>
        <v>0</v>
      </c>
    </row>
    <row r="1058" ht="20.25" customHeight="1" spans="1:3">
      <c r="A1058" s="51" t="s">
        <v>1942</v>
      </c>
      <c r="B1058" s="52" t="s">
        <v>1943</v>
      </c>
      <c r="C1058" s="50">
        <f>SUM(C1059:C1062)</f>
        <v>0</v>
      </c>
    </row>
    <row r="1059" ht="20.25" customHeight="1" spans="1:3">
      <c r="A1059" s="53" t="s">
        <v>1944</v>
      </c>
      <c r="B1059" s="54" t="s">
        <v>120</v>
      </c>
      <c r="C1059" s="55">
        <f>IFERROR(VLOOKUP(A1059,Sheet2!A:D,4,0),0)</f>
        <v>0</v>
      </c>
    </row>
    <row r="1060" ht="20.25" customHeight="1" spans="1:3">
      <c r="A1060" s="53" t="s">
        <v>1945</v>
      </c>
      <c r="B1060" s="54" t="s">
        <v>122</v>
      </c>
      <c r="C1060" s="55">
        <f>IFERROR(VLOOKUP(A1060,Sheet2!A:D,4,0),0)</f>
        <v>0</v>
      </c>
    </row>
    <row r="1061" ht="20.25" customHeight="1" spans="1:3">
      <c r="A1061" s="53" t="s">
        <v>1946</v>
      </c>
      <c r="B1061" s="54" t="s">
        <v>124</v>
      </c>
      <c r="C1061" s="55">
        <f>IFERROR(VLOOKUP(A1061,Sheet2!A:D,4,0),0)</f>
        <v>0</v>
      </c>
    </row>
    <row r="1062" ht="20.25" customHeight="1" spans="1:3">
      <c r="A1062" s="53" t="s">
        <v>1947</v>
      </c>
      <c r="B1062" s="54" t="s">
        <v>1948</v>
      </c>
      <c r="C1062" s="55">
        <f>IFERROR(VLOOKUP(A1062,Sheet2!A:D,4,0),0)</f>
        <v>0</v>
      </c>
    </row>
    <row r="1063" ht="20.25" customHeight="1" spans="1:3">
      <c r="A1063" s="51" t="s">
        <v>1949</v>
      </c>
      <c r="B1063" s="52" t="s">
        <v>1950</v>
      </c>
      <c r="C1063" s="50">
        <f>SUM(C1064:C1073)</f>
        <v>0</v>
      </c>
    </row>
    <row r="1064" ht="20.25" customHeight="1" spans="1:3">
      <c r="A1064" s="53" t="s">
        <v>1951</v>
      </c>
      <c r="B1064" s="54" t="s">
        <v>120</v>
      </c>
      <c r="C1064" s="55">
        <f>IFERROR(VLOOKUP(A1064,Sheet2!A:D,4,0),0)</f>
        <v>0</v>
      </c>
    </row>
    <row r="1065" ht="20.25" customHeight="1" spans="1:3">
      <c r="A1065" s="53" t="s">
        <v>1952</v>
      </c>
      <c r="B1065" s="54" t="s">
        <v>122</v>
      </c>
      <c r="C1065" s="55">
        <f>IFERROR(VLOOKUP(A1065,Sheet2!A:D,4,0),0)</f>
        <v>0</v>
      </c>
    </row>
    <row r="1066" ht="20.25" customHeight="1" spans="1:3">
      <c r="A1066" s="53" t="s">
        <v>1953</v>
      </c>
      <c r="B1066" s="54" t="s">
        <v>124</v>
      </c>
      <c r="C1066" s="55">
        <f>IFERROR(VLOOKUP(A1066,Sheet2!A:D,4,0),0)</f>
        <v>0</v>
      </c>
    </row>
    <row r="1067" ht="20.25" customHeight="1" spans="1:3">
      <c r="A1067" s="53" t="s">
        <v>1954</v>
      </c>
      <c r="B1067" s="54" t="s">
        <v>1955</v>
      </c>
      <c r="C1067" s="55">
        <f>IFERROR(VLOOKUP(A1067,Sheet2!A:D,4,0),0)</f>
        <v>0</v>
      </c>
    </row>
    <row r="1068" ht="20.25" customHeight="1" spans="1:3">
      <c r="A1068" s="53" t="s">
        <v>1956</v>
      </c>
      <c r="B1068" s="54" t="s">
        <v>1957</v>
      </c>
      <c r="C1068" s="55">
        <f>IFERROR(VLOOKUP(A1068,Sheet2!A:D,4,0),0)</f>
        <v>0</v>
      </c>
    </row>
    <row r="1069" ht="20.25" customHeight="1" spans="1:3">
      <c r="A1069" s="53" t="s">
        <v>1958</v>
      </c>
      <c r="B1069" s="54" t="s">
        <v>1959</v>
      </c>
      <c r="C1069" s="55">
        <f>IFERROR(VLOOKUP(A1069,Sheet2!A:D,4,0),0)</f>
        <v>0</v>
      </c>
    </row>
    <row r="1070" ht="20.25" customHeight="1" spans="1:3">
      <c r="A1070" s="53" t="s">
        <v>1960</v>
      </c>
      <c r="B1070" s="54" t="s">
        <v>1961</v>
      </c>
      <c r="C1070" s="55">
        <f>IFERROR(VLOOKUP(A1070,Sheet2!A:D,4,0),0)</f>
        <v>0</v>
      </c>
    </row>
    <row r="1071" ht="20.25" customHeight="1" spans="1:3">
      <c r="A1071" s="53" t="s">
        <v>1962</v>
      </c>
      <c r="B1071" s="54" t="s">
        <v>1963</v>
      </c>
      <c r="C1071" s="55">
        <f>IFERROR(VLOOKUP(A1071,Sheet2!A:D,4,0),0)</f>
        <v>0</v>
      </c>
    </row>
    <row r="1072" ht="20.25" customHeight="1" spans="1:3">
      <c r="A1072" s="53" t="s">
        <v>1964</v>
      </c>
      <c r="B1072" s="54" t="s">
        <v>138</v>
      </c>
      <c r="C1072" s="55">
        <f>IFERROR(VLOOKUP(A1072,Sheet2!A:D,4,0),0)</f>
        <v>0</v>
      </c>
    </row>
    <row r="1073" ht="20.25" customHeight="1" spans="1:3">
      <c r="A1073" s="53" t="s">
        <v>1965</v>
      </c>
      <c r="B1073" s="54" t="s">
        <v>1966</v>
      </c>
      <c r="C1073" s="55">
        <f>IFERROR(VLOOKUP(A1073,Sheet2!A:D,4,0),0)</f>
        <v>0</v>
      </c>
    </row>
    <row r="1074" ht="20.25" customHeight="1" spans="1:3">
      <c r="A1074" s="51" t="s">
        <v>1967</v>
      </c>
      <c r="B1074" s="52" t="s">
        <v>1968</v>
      </c>
      <c r="C1074" s="50">
        <f>SUM(C1075:C1080)</f>
        <v>0</v>
      </c>
    </row>
    <row r="1075" ht="20.25" customHeight="1" spans="1:3">
      <c r="A1075" s="53" t="s">
        <v>1969</v>
      </c>
      <c r="B1075" s="54" t="s">
        <v>120</v>
      </c>
      <c r="C1075" s="55">
        <f>IFERROR(VLOOKUP(A1075,Sheet2!A:D,4,0),0)</f>
        <v>0</v>
      </c>
    </row>
    <row r="1076" ht="20.25" customHeight="1" spans="1:3">
      <c r="A1076" s="53" t="s">
        <v>1970</v>
      </c>
      <c r="B1076" s="54" t="s">
        <v>122</v>
      </c>
      <c r="C1076" s="55">
        <f>IFERROR(VLOOKUP(A1076,Sheet2!A:D,4,0),0)</f>
        <v>0</v>
      </c>
    </row>
    <row r="1077" ht="20.25" customHeight="1" spans="1:3">
      <c r="A1077" s="53" t="s">
        <v>1971</v>
      </c>
      <c r="B1077" s="54" t="s">
        <v>124</v>
      </c>
      <c r="C1077" s="55">
        <f>IFERROR(VLOOKUP(A1077,Sheet2!A:D,4,0),0)</f>
        <v>0</v>
      </c>
    </row>
    <row r="1078" ht="20.25" customHeight="1" spans="1:3">
      <c r="A1078" s="53" t="s">
        <v>1972</v>
      </c>
      <c r="B1078" s="54" t="s">
        <v>1973</v>
      </c>
      <c r="C1078" s="55">
        <f>IFERROR(VLOOKUP(A1078,Sheet2!A:D,4,0),0)</f>
        <v>0</v>
      </c>
    </row>
    <row r="1079" ht="20.25" customHeight="1" spans="1:3">
      <c r="A1079" s="53" t="s">
        <v>1974</v>
      </c>
      <c r="B1079" s="54" t="s">
        <v>1975</v>
      </c>
      <c r="C1079" s="55">
        <f>IFERROR(VLOOKUP(A1079,Sheet2!A:D,4,0),0)</f>
        <v>0</v>
      </c>
    </row>
    <row r="1080" ht="20.25" customHeight="1" spans="1:3">
      <c r="A1080" s="53" t="s">
        <v>1976</v>
      </c>
      <c r="B1080" s="54" t="s">
        <v>1977</v>
      </c>
      <c r="C1080" s="55">
        <f>IFERROR(VLOOKUP(A1080,Sheet2!A:D,4,0),0)</f>
        <v>0</v>
      </c>
    </row>
    <row r="1081" ht="20.25" customHeight="1" spans="1:3">
      <c r="A1081" s="51" t="s">
        <v>1978</v>
      </c>
      <c r="B1081" s="52" t="s">
        <v>1979</v>
      </c>
      <c r="C1081" s="50">
        <f>SUM(C1082:C1087)</f>
        <v>0</v>
      </c>
    </row>
    <row r="1082" ht="20.25" customHeight="1" spans="1:3">
      <c r="A1082" s="53" t="s">
        <v>1980</v>
      </c>
      <c r="B1082" s="54" t="s">
        <v>120</v>
      </c>
      <c r="C1082" s="55">
        <f>IFERROR(VLOOKUP(A1082,Sheet2!A:D,4,0),0)</f>
        <v>0</v>
      </c>
    </row>
    <row r="1083" ht="20.25" customHeight="1" spans="1:3">
      <c r="A1083" s="53" t="s">
        <v>1981</v>
      </c>
      <c r="B1083" s="54" t="s">
        <v>122</v>
      </c>
      <c r="C1083" s="55">
        <f>IFERROR(VLOOKUP(A1083,Sheet2!A:D,4,0),0)</f>
        <v>0</v>
      </c>
    </row>
    <row r="1084" ht="20.25" customHeight="1" spans="1:3">
      <c r="A1084" s="53" t="s">
        <v>1982</v>
      </c>
      <c r="B1084" s="54" t="s">
        <v>124</v>
      </c>
      <c r="C1084" s="55">
        <f>IFERROR(VLOOKUP(A1084,Sheet2!A:D,4,0),0)</f>
        <v>0</v>
      </c>
    </row>
    <row r="1085" ht="20.25" customHeight="1" spans="1:3">
      <c r="A1085" s="53" t="s">
        <v>1983</v>
      </c>
      <c r="B1085" s="54" t="s">
        <v>1984</v>
      </c>
      <c r="C1085" s="55">
        <f>IFERROR(VLOOKUP(A1085,Sheet2!A:D,4,0),0)</f>
        <v>0</v>
      </c>
    </row>
    <row r="1086" ht="20.25" customHeight="1" spans="1:3">
      <c r="A1086" s="53" t="s">
        <v>1985</v>
      </c>
      <c r="B1086" s="54" t="s">
        <v>1986</v>
      </c>
      <c r="C1086" s="55">
        <f>IFERROR(VLOOKUP(A1086,Sheet2!A:D,4,0),0)</f>
        <v>0</v>
      </c>
    </row>
    <row r="1087" ht="20.25" customHeight="1" spans="1:3">
      <c r="A1087" s="53" t="s">
        <v>1987</v>
      </c>
      <c r="B1087" s="54" t="s">
        <v>1988</v>
      </c>
      <c r="C1087" s="55">
        <f>IFERROR(VLOOKUP(A1087,Sheet2!A:D,4,0),0)</f>
        <v>0</v>
      </c>
    </row>
    <row r="1088" ht="20.25" customHeight="1" spans="1:3">
      <c r="A1088" s="51" t="s">
        <v>1989</v>
      </c>
      <c r="B1088" s="52" t="s">
        <v>1990</v>
      </c>
      <c r="C1088" s="50">
        <f>SUM(C1089:C1093)</f>
        <v>0</v>
      </c>
    </row>
    <row r="1089" ht="20.25" customHeight="1" spans="1:3">
      <c r="A1089" s="53" t="s">
        <v>1991</v>
      </c>
      <c r="B1089" s="54" t="s">
        <v>1992</v>
      </c>
      <c r="C1089" s="55">
        <f>IFERROR(VLOOKUP(A1089,Sheet2!A:D,4,0),0)</f>
        <v>0</v>
      </c>
    </row>
    <row r="1090" ht="20.25" customHeight="1" spans="1:3">
      <c r="A1090" s="53" t="s">
        <v>1993</v>
      </c>
      <c r="B1090" s="54" t="s">
        <v>1994</v>
      </c>
      <c r="C1090" s="55">
        <f>IFERROR(VLOOKUP(A1090,Sheet2!A:D,4,0),0)</f>
        <v>0</v>
      </c>
    </row>
    <row r="1091" ht="20.25" customHeight="1" spans="1:3">
      <c r="A1091" s="53" t="s">
        <v>1995</v>
      </c>
      <c r="B1091" s="54" t="s">
        <v>1996</v>
      </c>
      <c r="C1091" s="55">
        <f>IFERROR(VLOOKUP(A1091,Sheet2!A:D,4,0),0)</f>
        <v>0</v>
      </c>
    </row>
    <row r="1092" ht="20.25" customHeight="1" spans="1:3">
      <c r="A1092" s="53" t="s">
        <v>1997</v>
      </c>
      <c r="B1092" s="54" t="s">
        <v>1998</v>
      </c>
      <c r="C1092" s="55">
        <f>IFERROR(VLOOKUP(A1092,Sheet2!A:D,4,0),0)</f>
        <v>0</v>
      </c>
    </row>
    <row r="1093" ht="20.25" customHeight="1" spans="1:3">
      <c r="A1093" s="53" t="s">
        <v>1999</v>
      </c>
      <c r="B1093" s="54" t="s">
        <v>2000</v>
      </c>
      <c r="C1093" s="55">
        <f>IFERROR(VLOOKUP(A1093,Sheet2!A:D,4,0),0)</f>
        <v>0</v>
      </c>
    </row>
    <row r="1094" ht="20.25" customHeight="1" spans="1:3">
      <c r="A1094" s="51" t="s">
        <v>2001</v>
      </c>
      <c r="B1094" s="52" t="s">
        <v>33</v>
      </c>
      <c r="C1094" s="50">
        <f>C1095+C1105+C1111</f>
        <v>0</v>
      </c>
    </row>
    <row r="1095" ht="20.25" customHeight="1" spans="1:3">
      <c r="A1095" s="51" t="s">
        <v>2002</v>
      </c>
      <c r="B1095" s="52" t="s">
        <v>2003</v>
      </c>
      <c r="C1095" s="50">
        <f>SUM(C1096:C1104)</f>
        <v>0</v>
      </c>
    </row>
    <row r="1096" ht="20.25" customHeight="1" spans="1:3">
      <c r="A1096" s="53" t="s">
        <v>2004</v>
      </c>
      <c r="B1096" s="54" t="s">
        <v>120</v>
      </c>
      <c r="C1096" s="55">
        <f>IFERROR(VLOOKUP(A1096,Sheet2!A:D,4,0),0)</f>
        <v>0</v>
      </c>
    </row>
    <row r="1097" ht="20.25" customHeight="1" spans="1:3">
      <c r="A1097" s="53" t="s">
        <v>2005</v>
      </c>
      <c r="B1097" s="54" t="s">
        <v>122</v>
      </c>
      <c r="C1097" s="55">
        <f>IFERROR(VLOOKUP(A1097,Sheet2!A:D,4,0),0)</f>
        <v>0</v>
      </c>
    </row>
    <row r="1098" ht="20.25" customHeight="1" spans="1:3">
      <c r="A1098" s="53" t="s">
        <v>2006</v>
      </c>
      <c r="B1098" s="54" t="s">
        <v>124</v>
      </c>
      <c r="C1098" s="55">
        <f>IFERROR(VLOOKUP(A1098,Sheet2!A:D,4,0),0)</f>
        <v>0</v>
      </c>
    </row>
    <row r="1099" ht="20.25" customHeight="1" spans="1:3">
      <c r="A1099" s="53" t="s">
        <v>2007</v>
      </c>
      <c r="B1099" s="54" t="s">
        <v>2008</v>
      </c>
      <c r="C1099" s="55">
        <f>IFERROR(VLOOKUP(A1099,Sheet2!A:D,4,0),0)</f>
        <v>0</v>
      </c>
    </row>
    <row r="1100" ht="20.25" customHeight="1" spans="1:3">
      <c r="A1100" s="53" t="s">
        <v>2009</v>
      </c>
      <c r="B1100" s="54" t="s">
        <v>2010</v>
      </c>
      <c r="C1100" s="55">
        <f>IFERROR(VLOOKUP(A1100,Sheet2!A:D,4,0),0)</f>
        <v>0</v>
      </c>
    </row>
    <row r="1101" ht="20.25" customHeight="1" spans="1:3">
      <c r="A1101" s="53" t="s">
        <v>2011</v>
      </c>
      <c r="B1101" s="54" t="s">
        <v>2012</v>
      </c>
      <c r="C1101" s="55">
        <f>IFERROR(VLOOKUP(A1101,Sheet2!A:D,4,0),0)</f>
        <v>0</v>
      </c>
    </row>
    <row r="1102" ht="20.25" customHeight="1" spans="1:3">
      <c r="A1102" s="53" t="s">
        <v>2013</v>
      </c>
      <c r="B1102" s="54" t="s">
        <v>2014</v>
      </c>
      <c r="C1102" s="55">
        <f>IFERROR(VLOOKUP(A1102,Sheet2!A:D,4,0),0)</f>
        <v>0</v>
      </c>
    </row>
    <row r="1103" ht="20.25" customHeight="1" spans="1:3">
      <c r="A1103" s="53" t="s">
        <v>2015</v>
      </c>
      <c r="B1103" s="54" t="s">
        <v>138</v>
      </c>
      <c r="C1103" s="55">
        <f>IFERROR(VLOOKUP(A1103,Sheet2!A:D,4,0),0)</f>
        <v>0</v>
      </c>
    </row>
    <row r="1104" ht="20.25" customHeight="1" spans="1:3">
      <c r="A1104" s="53" t="s">
        <v>2016</v>
      </c>
      <c r="B1104" s="54" t="s">
        <v>2017</v>
      </c>
      <c r="C1104" s="55">
        <f>IFERROR(VLOOKUP(A1104,Sheet2!A:D,4,0),0)</f>
        <v>0</v>
      </c>
    </row>
    <row r="1105" ht="20.25" customHeight="1" spans="1:3">
      <c r="A1105" s="51" t="s">
        <v>2018</v>
      </c>
      <c r="B1105" s="52" t="s">
        <v>2019</v>
      </c>
      <c r="C1105" s="50">
        <f>SUM(C1106:C1110)</f>
        <v>0</v>
      </c>
    </row>
    <row r="1106" ht="20.25" customHeight="1" spans="1:3">
      <c r="A1106" s="53" t="s">
        <v>2020</v>
      </c>
      <c r="B1106" s="54" t="s">
        <v>120</v>
      </c>
      <c r="C1106" s="55">
        <f>IFERROR(VLOOKUP(A1106,Sheet2!A:D,4,0),0)</f>
        <v>0</v>
      </c>
    </row>
    <row r="1107" ht="20.25" customHeight="1" spans="1:3">
      <c r="A1107" s="53" t="s">
        <v>2021</v>
      </c>
      <c r="B1107" s="54" t="s">
        <v>122</v>
      </c>
      <c r="C1107" s="55">
        <f>IFERROR(VLOOKUP(A1107,Sheet2!A:D,4,0),0)</f>
        <v>0</v>
      </c>
    </row>
    <row r="1108" ht="20.25" customHeight="1" spans="1:3">
      <c r="A1108" s="53" t="s">
        <v>2022</v>
      </c>
      <c r="B1108" s="54" t="s">
        <v>124</v>
      </c>
      <c r="C1108" s="55">
        <f>IFERROR(VLOOKUP(A1108,Sheet2!A:D,4,0),0)</f>
        <v>0</v>
      </c>
    </row>
    <row r="1109" ht="20.25" customHeight="1" spans="1:3">
      <c r="A1109" s="53" t="s">
        <v>2023</v>
      </c>
      <c r="B1109" s="54" t="s">
        <v>2024</v>
      </c>
      <c r="C1109" s="55">
        <f>IFERROR(VLOOKUP(A1109,Sheet2!A:D,4,0),0)</f>
        <v>0</v>
      </c>
    </row>
    <row r="1110" ht="20.25" customHeight="1" spans="1:3">
      <c r="A1110" s="53" t="s">
        <v>2025</v>
      </c>
      <c r="B1110" s="54" t="s">
        <v>2026</v>
      </c>
      <c r="C1110" s="55">
        <f>IFERROR(VLOOKUP(A1110,Sheet2!A:D,4,0),0)</f>
        <v>0</v>
      </c>
    </row>
    <row r="1111" ht="20.25" customHeight="1" spans="1:3">
      <c r="A1111" s="51" t="s">
        <v>2027</v>
      </c>
      <c r="B1111" s="52" t="s">
        <v>2028</v>
      </c>
      <c r="C1111" s="50">
        <f>SUM(C1112:C1113)</f>
        <v>0</v>
      </c>
    </row>
    <row r="1112" ht="20.25" customHeight="1" spans="1:3">
      <c r="A1112" s="53" t="s">
        <v>2029</v>
      </c>
      <c r="B1112" s="54" t="s">
        <v>2030</v>
      </c>
      <c r="C1112" s="55">
        <f>IFERROR(VLOOKUP(A1112,Sheet2!A:D,4,0),0)</f>
        <v>0</v>
      </c>
    </row>
    <row r="1113" ht="20.25" customHeight="1" spans="1:3">
      <c r="A1113" s="53" t="s">
        <v>2031</v>
      </c>
      <c r="B1113" s="54" t="s">
        <v>2032</v>
      </c>
      <c r="C1113" s="55">
        <f>IFERROR(VLOOKUP(A1113,Sheet2!A:D,4,0),0)</f>
        <v>0</v>
      </c>
    </row>
    <row r="1114" ht="20.25" customHeight="1" spans="1:3">
      <c r="A1114" s="51" t="s">
        <v>2033</v>
      </c>
      <c r="B1114" s="52" t="s">
        <v>34</v>
      </c>
      <c r="C1114" s="50">
        <f>C1115+C1122+C1132+C1138+C1141</f>
        <v>0</v>
      </c>
    </row>
    <row r="1115" ht="20.25" customHeight="1" spans="1:3">
      <c r="A1115" s="51" t="s">
        <v>2034</v>
      </c>
      <c r="B1115" s="52" t="s">
        <v>2035</v>
      </c>
      <c r="C1115" s="50">
        <f>SUM(C1116:C1121)</f>
        <v>0</v>
      </c>
    </row>
    <row r="1116" ht="20.25" customHeight="1" spans="1:3">
      <c r="A1116" s="53" t="s">
        <v>2036</v>
      </c>
      <c r="B1116" s="54" t="s">
        <v>120</v>
      </c>
      <c r="C1116" s="55">
        <f>IFERROR(VLOOKUP(A1116,Sheet2!A:D,4,0),0)</f>
        <v>0</v>
      </c>
    </row>
    <row r="1117" ht="20.25" customHeight="1" spans="1:3">
      <c r="A1117" s="53" t="s">
        <v>2037</v>
      </c>
      <c r="B1117" s="54" t="s">
        <v>122</v>
      </c>
      <c r="C1117" s="55">
        <f>IFERROR(VLOOKUP(A1117,Sheet2!A:D,4,0),0)</f>
        <v>0</v>
      </c>
    </row>
    <row r="1118" ht="20.25" customHeight="1" spans="1:3">
      <c r="A1118" s="53" t="s">
        <v>2038</v>
      </c>
      <c r="B1118" s="54" t="s">
        <v>124</v>
      </c>
      <c r="C1118" s="55">
        <f>IFERROR(VLOOKUP(A1118,Sheet2!A:D,4,0),0)</f>
        <v>0</v>
      </c>
    </row>
    <row r="1119" ht="20.25" customHeight="1" spans="1:3">
      <c r="A1119" s="53" t="s">
        <v>2039</v>
      </c>
      <c r="B1119" s="54" t="s">
        <v>2040</v>
      </c>
      <c r="C1119" s="55">
        <f>IFERROR(VLOOKUP(A1119,Sheet2!A:D,4,0),0)</f>
        <v>0</v>
      </c>
    </row>
    <row r="1120" ht="20.25" customHeight="1" spans="1:3">
      <c r="A1120" s="53" t="s">
        <v>2041</v>
      </c>
      <c r="B1120" s="54" t="s">
        <v>138</v>
      </c>
      <c r="C1120" s="55">
        <f>IFERROR(VLOOKUP(A1120,Sheet2!A:D,4,0),0)</f>
        <v>0</v>
      </c>
    </row>
    <row r="1121" ht="20.25" customHeight="1" spans="1:3">
      <c r="A1121" s="53" t="s">
        <v>2042</v>
      </c>
      <c r="B1121" s="54" t="s">
        <v>2043</v>
      </c>
      <c r="C1121" s="55">
        <f>IFERROR(VLOOKUP(A1121,Sheet2!A:D,4,0),0)</f>
        <v>0</v>
      </c>
    </row>
    <row r="1122" ht="20.25" customHeight="1" spans="1:3">
      <c r="A1122" s="51" t="s">
        <v>2044</v>
      </c>
      <c r="B1122" s="52" t="s">
        <v>2045</v>
      </c>
      <c r="C1122" s="50">
        <f>SUM(C1123:C1131)</f>
        <v>0</v>
      </c>
    </row>
    <row r="1123" ht="20.25" customHeight="1" spans="1:3">
      <c r="A1123" s="53" t="s">
        <v>2046</v>
      </c>
      <c r="B1123" s="54" t="s">
        <v>2047</v>
      </c>
      <c r="C1123" s="55">
        <f>IFERROR(VLOOKUP(A1123,Sheet2!A:D,4,0),0)</f>
        <v>0</v>
      </c>
    </row>
    <row r="1124" ht="20.25" customHeight="1" spans="1:3">
      <c r="A1124" s="53" t="s">
        <v>2048</v>
      </c>
      <c r="B1124" s="54" t="s">
        <v>2049</v>
      </c>
      <c r="C1124" s="55">
        <f>IFERROR(VLOOKUP(A1124,Sheet2!A:D,4,0),0)</f>
        <v>0</v>
      </c>
    </row>
    <row r="1125" ht="20.25" customHeight="1" spans="1:3">
      <c r="A1125" s="53" t="s">
        <v>2050</v>
      </c>
      <c r="B1125" s="54" t="s">
        <v>2051</v>
      </c>
      <c r="C1125" s="55">
        <f>IFERROR(VLOOKUP(A1125,Sheet2!A:D,4,0),0)</f>
        <v>0</v>
      </c>
    </row>
    <row r="1126" ht="20.25" customHeight="1" spans="1:3">
      <c r="A1126" s="53" t="s">
        <v>2052</v>
      </c>
      <c r="B1126" s="54" t="s">
        <v>2053</v>
      </c>
      <c r="C1126" s="55">
        <f>IFERROR(VLOOKUP(A1126,Sheet2!A:D,4,0),0)</f>
        <v>0</v>
      </c>
    </row>
    <row r="1127" ht="20.25" customHeight="1" spans="1:3">
      <c r="A1127" s="53" t="s">
        <v>2054</v>
      </c>
      <c r="B1127" s="54" t="s">
        <v>2055</v>
      </c>
      <c r="C1127" s="55">
        <f>IFERROR(VLOOKUP(A1127,Sheet2!A:D,4,0),0)</f>
        <v>0</v>
      </c>
    </row>
    <row r="1128" ht="20.25" customHeight="1" spans="1:3">
      <c r="A1128" s="53" t="s">
        <v>2056</v>
      </c>
      <c r="B1128" s="54" t="s">
        <v>2057</v>
      </c>
      <c r="C1128" s="55">
        <f>IFERROR(VLOOKUP(A1128,Sheet2!A:D,4,0),0)</f>
        <v>0</v>
      </c>
    </row>
    <row r="1129" ht="20.25" customHeight="1" spans="1:3">
      <c r="A1129" s="53" t="s">
        <v>2058</v>
      </c>
      <c r="B1129" s="54" t="s">
        <v>2059</v>
      </c>
      <c r="C1129" s="55">
        <f>IFERROR(VLOOKUP(A1129,Sheet2!A:D,4,0),0)</f>
        <v>0</v>
      </c>
    </row>
    <row r="1130" ht="20.25" customHeight="1" spans="1:3">
      <c r="A1130" s="53" t="s">
        <v>2060</v>
      </c>
      <c r="B1130" s="54" t="s">
        <v>2061</v>
      </c>
      <c r="C1130" s="55">
        <f>IFERROR(VLOOKUP(A1130,Sheet2!A:D,4,0),0)</f>
        <v>0</v>
      </c>
    </row>
    <row r="1131" ht="20.25" customHeight="1" spans="1:3">
      <c r="A1131" s="53" t="s">
        <v>2062</v>
      </c>
      <c r="B1131" s="54" t="s">
        <v>2063</v>
      </c>
      <c r="C1131" s="55">
        <f>IFERROR(VLOOKUP(A1131,Sheet2!A:D,4,0),0)</f>
        <v>0</v>
      </c>
    </row>
    <row r="1132" ht="20.25" customHeight="1" spans="1:3">
      <c r="A1132" s="51" t="s">
        <v>2064</v>
      </c>
      <c r="B1132" s="52" t="s">
        <v>2065</v>
      </c>
      <c r="C1132" s="50">
        <f>SUM(C1133:C1137)</f>
        <v>0</v>
      </c>
    </row>
    <row r="1133" ht="20.25" customHeight="1" spans="1:3">
      <c r="A1133" s="53" t="s">
        <v>2066</v>
      </c>
      <c r="B1133" s="54" t="s">
        <v>2067</v>
      </c>
      <c r="C1133" s="55">
        <f>IFERROR(VLOOKUP(A1133,Sheet2!A:D,4,0),0)</f>
        <v>0</v>
      </c>
    </row>
    <row r="1134" ht="20.25" customHeight="1" spans="1:3">
      <c r="A1134" s="53" t="s">
        <v>2068</v>
      </c>
      <c r="B1134" s="54" t="s">
        <v>2069</v>
      </c>
      <c r="C1134" s="55">
        <f>IFERROR(VLOOKUP(A1134,Sheet2!A:D,4,0),0)</f>
        <v>0</v>
      </c>
    </row>
    <row r="1135" ht="20.25" customHeight="1" spans="1:3">
      <c r="A1135" s="53" t="s">
        <v>2070</v>
      </c>
      <c r="B1135" s="54" t="s">
        <v>2071</v>
      </c>
      <c r="C1135" s="55">
        <f>IFERROR(VLOOKUP(A1135,Sheet2!A:D,4,0),0)</f>
        <v>0</v>
      </c>
    </row>
    <row r="1136" ht="20.25" customHeight="1" spans="1:3">
      <c r="A1136" s="53" t="s">
        <v>2072</v>
      </c>
      <c r="B1136" s="54" t="s">
        <v>2073</v>
      </c>
      <c r="C1136" s="55">
        <f>IFERROR(VLOOKUP(A1136,Sheet2!A:D,4,0),0)</f>
        <v>0</v>
      </c>
    </row>
    <row r="1137" ht="20.25" customHeight="1" spans="1:3">
      <c r="A1137" s="53" t="s">
        <v>2074</v>
      </c>
      <c r="B1137" s="54" t="s">
        <v>2075</v>
      </c>
      <c r="C1137" s="55">
        <f>IFERROR(VLOOKUP(A1137,Sheet2!A:D,4,0),0)</f>
        <v>0</v>
      </c>
    </row>
    <row r="1138" ht="20.25" customHeight="1" spans="1:3">
      <c r="A1138" s="51" t="s">
        <v>2076</v>
      </c>
      <c r="B1138" s="52" t="s">
        <v>2077</v>
      </c>
      <c r="C1138" s="50">
        <f>SUM(C1139:C1140)</f>
        <v>0</v>
      </c>
    </row>
    <row r="1139" ht="20.25" customHeight="1" spans="1:3">
      <c r="A1139" s="53" t="s">
        <v>2078</v>
      </c>
      <c r="B1139" s="54" t="s">
        <v>2079</v>
      </c>
      <c r="C1139" s="55">
        <f>IFERROR(VLOOKUP(A1139,Sheet2!A:D,4,0),0)</f>
        <v>0</v>
      </c>
    </row>
    <row r="1140" ht="20.25" customHeight="1" spans="1:3">
      <c r="A1140" s="53" t="s">
        <v>2080</v>
      </c>
      <c r="B1140" s="54" t="s">
        <v>2081</v>
      </c>
      <c r="C1140" s="55">
        <f>IFERROR(VLOOKUP(A1140,Sheet2!A:D,4,0),0)</f>
        <v>0</v>
      </c>
    </row>
    <row r="1141" ht="20.25" customHeight="1" spans="1:3">
      <c r="A1141" s="51" t="s">
        <v>2082</v>
      </c>
      <c r="B1141" s="52" t="s">
        <v>2083</v>
      </c>
      <c r="C1141" s="50">
        <f>C1142</f>
        <v>0</v>
      </c>
    </row>
    <row r="1142" ht="20.25" customHeight="1" spans="1:3">
      <c r="A1142" s="53" t="s">
        <v>2084</v>
      </c>
      <c r="B1142" s="54" t="s">
        <v>2085</v>
      </c>
      <c r="C1142" s="55">
        <f>IFERROR(VLOOKUP(A1142,Sheet2!A:D,4,0),0)</f>
        <v>0</v>
      </c>
    </row>
    <row r="1143" ht="20.25" customHeight="1" spans="1:3">
      <c r="A1143" s="51" t="s">
        <v>2086</v>
      </c>
      <c r="B1143" s="52" t="s">
        <v>2087</v>
      </c>
      <c r="C1143" s="50">
        <f>C1144+C1145+C1146+C1147+C1148+C1149+C1150+C1151+C1152</f>
        <v>0</v>
      </c>
    </row>
    <row r="1144" ht="20.25" customHeight="1" spans="1:3">
      <c r="A1144" s="51" t="s">
        <v>2088</v>
      </c>
      <c r="B1144" s="52" t="s">
        <v>2089</v>
      </c>
      <c r="C1144" s="50">
        <v>0</v>
      </c>
    </row>
    <row r="1145" ht="20.25" customHeight="1" spans="1:3">
      <c r="A1145" s="51" t="s">
        <v>2090</v>
      </c>
      <c r="B1145" s="52" t="s">
        <v>2091</v>
      </c>
      <c r="C1145" s="50">
        <v>0</v>
      </c>
    </row>
    <row r="1146" ht="20.25" customHeight="1" spans="1:3">
      <c r="A1146" s="51" t="s">
        <v>2092</v>
      </c>
      <c r="B1146" s="52" t="s">
        <v>2093</v>
      </c>
      <c r="C1146" s="50">
        <v>0</v>
      </c>
    </row>
    <row r="1147" ht="20.25" customHeight="1" spans="1:3">
      <c r="A1147" s="51" t="s">
        <v>2094</v>
      </c>
      <c r="B1147" s="52" t="s">
        <v>2095</v>
      </c>
      <c r="C1147" s="50">
        <v>0</v>
      </c>
    </row>
    <row r="1148" ht="20.25" customHeight="1" spans="1:3">
      <c r="A1148" s="51" t="s">
        <v>2096</v>
      </c>
      <c r="B1148" s="52" t="s">
        <v>2097</v>
      </c>
      <c r="C1148" s="50">
        <v>0</v>
      </c>
    </row>
    <row r="1149" ht="20.25" customHeight="1" spans="1:3">
      <c r="A1149" s="51" t="s">
        <v>2098</v>
      </c>
      <c r="B1149" s="52" t="s">
        <v>1613</v>
      </c>
      <c r="C1149" s="50">
        <v>0</v>
      </c>
    </row>
    <row r="1150" ht="20.25" customHeight="1" spans="1:3">
      <c r="A1150" s="51" t="s">
        <v>2099</v>
      </c>
      <c r="B1150" s="52" t="s">
        <v>2100</v>
      </c>
      <c r="C1150" s="50">
        <v>0</v>
      </c>
    </row>
    <row r="1151" ht="20.25" customHeight="1" spans="1:3">
      <c r="A1151" s="51" t="s">
        <v>2101</v>
      </c>
      <c r="B1151" s="52" t="s">
        <v>2102</v>
      </c>
      <c r="C1151" s="50">
        <v>0</v>
      </c>
    </row>
    <row r="1152" ht="20.25" customHeight="1" spans="1:3">
      <c r="A1152" s="51" t="s">
        <v>2103</v>
      </c>
      <c r="B1152" s="52" t="s">
        <v>2104</v>
      </c>
      <c r="C1152" s="50">
        <v>0</v>
      </c>
    </row>
    <row r="1153" ht="20.25" customHeight="1" spans="1:6">
      <c r="A1153" s="51" t="s">
        <v>2105</v>
      </c>
      <c r="B1153" s="52" t="s">
        <v>35</v>
      </c>
      <c r="C1153" s="50">
        <f>C1154+C1181+C1196</f>
        <v>0</v>
      </c>
    </row>
    <row r="1154" ht="20.25" customHeight="1" spans="1:6">
      <c r="A1154" s="51" t="s">
        <v>2106</v>
      </c>
      <c r="B1154" s="52" t="s">
        <v>2107</v>
      </c>
      <c r="C1154" s="50">
        <f>SUM(C1155:C1180)</f>
        <v>0</v>
      </c>
    </row>
    <row r="1155" ht="20.25" customHeight="1" spans="1:6">
      <c r="A1155" s="53" t="s">
        <v>2108</v>
      </c>
      <c r="B1155" s="54" t="s">
        <v>120</v>
      </c>
      <c r="C1155" s="55">
        <f>IFERROR(VLOOKUP(A1155,Sheet2!A:D,4,0),0)</f>
        <v>0</v>
      </c>
    </row>
    <row r="1156" ht="20.25" customHeight="1" spans="1:6">
      <c r="A1156" s="53" t="s">
        <v>2109</v>
      </c>
      <c r="B1156" s="54" t="s">
        <v>122</v>
      </c>
      <c r="C1156" s="55">
        <f>IFERROR(VLOOKUP(A1156,Sheet2!A:D,4,0),0)</f>
        <v>0</v>
      </c>
    </row>
    <row r="1157" ht="20.25" customHeight="1" spans="1:6">
      <c r="A1157" s="53" t="s">
        <v>2110</v>
      </c>
      <c r="B1157" s="54" t="s">
        <v>124</v>
      </c>
      <c r="C1157" s="55">
        <f>IFERROR(VLOOKUP(A1157,Sheet2!A:D,4,0),0)</f>
        <v>0</v>
      </c>
    </row>
    <row r="1158" ht="20.25" customHeight="1" spans="1:6">
      <c r="A1158" s="53" t="s">
        <v>2111</v>
      </c>
      <c r="B1158" s="54" t="s">
        <v>2112</v>
      </c>
      <c r="C1158" s="55">
        <f>IFERROR(VLOOKUP(A1158,Sheet2!A:D,4,0),0)</f>
        <v>0</v>
      </c>
    </row>
    <row r="1159" ht="20.25" customHeight="1" spans="1:6">
      <c r="A1159" s="53" t="s">
        <v>2113</v>
      </c>
      <c r="B1159" s="54" t="s">
        <v>2114</v>
      </c>
      <c r="C1159" s="55">
        <f>IFERROR(VLOOKUP(A1159,Sheet2!A:D,4,0),0)</f>
        <v>0</v>
      </c>
    </row>
    <row r="1160" ht="20.25" customHeight="1" spans="1:6">
      <c r="A1160" s="53" t="s">
        <v>2115</v>
      </c>
      <c r="B1160" s="54" t="s">
        <v>2116</v>
      </c>
      <c r="C1160" s="55">
        <f>IFERROR(VLOOKUP(A1160,Sheet2!A:D,4,0),0)</f>
        <v>0</v>
      </c>
    </row>
    <row r="1161" ht="20.25" customHeight="1" spans="1:6">
      <c r="A1161" s="53" t="s">
        <v>2117</v>
      </c>
      <c r="B1161" s="54" t="s">
        <v>2118</v>
      </c>
      <c r="C1161" s="55">
        <f>IFERROR(VLOOKUP(A1161,Sheet2!A:D,4,0),0)</f>
        <v>0</v>
      </c>
    </row>
    <row r="1162" ht="20.25" customHeight="1" spans="1:6">
      <c r="A1162" s="53" t="s">
        <v>2119</v>
      </c>
      <c r="B1162" s="54" t="s">
        <v>2120</v>
      </c>
      <c r="C1162" s="55">
        <f>IFERROR(VLOOKUP(A1162,Sheet2!A:D,4,0),0)</f>
        <v>0</v>
      </c>
    </row>
    <row r="1163" s="39" customFormat="1" ht="20.25" customHeight="1" spans="1:6">
      <c r="A1163" s="53" t="s">
        <v>2121</v>
      </c>
      <c r="B1163" s="54" t="s">
        <v>2122</v>
      </c>
      <c r="C1163" s="55">
        <f>IFERROR(VLOOKUP(A1163,Sheet2!A:D,4,0),0)</f>
        <v>0</v>
      </c>
      <c r="F1163" s="64"/>
    </row>
    <row r="1164" ht="20.25" customHeight="1" spans="1:6">
      <c r="A1164" s="53" t="s">
        <v>2123</v>
      </c>
      <c r="B1164" s="54" t="s">
        <v>2124</v>
      </c>
      <c r="C1164" s="55">
        <f>IFERROR(VLOOKUP(A1164,Sheet2!A:D,4,0),0)</f>
        <v>0</v>
      </c>
    </row>
    <row r="1165" ht="20.25" customHeight="1" spans="1:6">
      <c r="A1165" s="53" t="s">
        <v>2125</v>
      </c>
      <c r="B1165" s="54" t="s">
        <v>2126</v>
      </c>
      <c r="C1165" s="55">
        <f>IFERROR(VLOOKUP(A1165,Sheet2!A:D,4,0),0)</f>
        <v>0</v>
      </c>
    </row>
    <row r="1166" ht="20.25" customHeight="1" spans="1:6">
      <c r="A1166" s="53" t="s">
        <v>2127</v>
      </c>
      <c r="B1166" s="54" t="s">
        <v>2128</v>
      </c>
      <c r="C1166" s="55">
        <f>IFERROR(VLOOKUP(A1166,Sheet2!A:D,4,0),0)</f>
        <v>0</v>
      </c>
    </row>
    <row r="1167" ht="20.25" customHeight="1" spans="1:6">
      <c r="A1167" s="53" t="s">
        <v>2129</v>
      </c>
      <c r="B1167" s="54" t="s">
        <v>2130</v>
      </c>
      <c r="C1167" s="55">
        <f>IFERROR(VLOOKUP(A1167,Sheet2!A:D,4,0),0)</f>
        <v>0</v>
      </c>
    </row>
    <row r="1168" ht="20.25" customHeight="1" spans="1:6">
      <c r="A1168" s="53" t="s">
        <v>2131</v>
      </c>
      <c r="B1168" s="54" t="s">
        <v>2132</v>
      </c>
      <c r="C1168" s="55">
        <f>IFERROR(VLOOKUP(A1168,Sheet2!A:D,4,0),0)</f>
        <v>0</v>
      </c>
    </row>
    <row r="1169" ht="20.25" customHeight="1" spans="1:3">
      <c r="A1169" s="53" t="s">
        <v>2133</v>
      </c>
      <c r="B1169" s="54" t="s">
        <v>2134</v>
      </c>
      <c r="C1169" s="55">
        <f>IFERROR(VLOOKUP(A1169,Sheet2!A:D,4,0),0)</f>
        <v>0</v>
      </c>
    </row>
    <row r="1170" ht="20.25" customHeight="1" spans="1:3">
      <c r="A1170" s="53" t="s">
        <v>2135</v>
      </c>
      <c r="B1170" s="54" t="s">
        <v>2136</v>
      </c>
      <c r="C1170" s="55">
        <f>IFERROR(VLOOKUP(A1170,Sheet2!A:D,4,0),0)</f>
        <v>0</v>
      </c>
    </row>
    <row r="1171" ht="20.25" customHeight="1" spans="1:3">
      <c r="A1171" s="53" t="s">
        <v>2137</v>
      </c>
      <c r="B1171" s="54" t="s">
        <v>2138</v>
      </c>
      <c r="C1171" s="55">
        <f>IFERROR(VLOOKUP(A1171,Sheet2!A:D,4,0),0)</f>
        <v>0</v>
      </c>
    </row>
    <row r="1172" ht="20.25" customHeight="1" spans="1:3">
      <c r="A1172" s="53" t="s">
        <v>2139</v>
      </c>
      <c r="B1172" s="54" t="s">
        <v>2140</v>
      </c>
      <c r="C1172" s="55">
        <f>IFERROR(VLOOKUP(A1172,Sheet2!A:D,4,0),0)</f>
        <v>0</v>
      </c>
    </row>
    <row r="1173" ht="20.25" customHeight="1" spans="1:3">
      <c r="A1173" s="53" t="s">
        <v>2141</v>
      </c>
      <c r="B1173" s="54" t="s">
        <v>2142</v>
      </c>
      <c r="C1173" s="55">
        <f>IFERROR(VLOOKUP(A1173,Sheet2!A:D,4,0),0)</f>
        <v>0</v>
      </c>
    </row>
    <row r="1174" ht="20.25" customHeight="1" spans="1:3">
      <c r="A1174" s="53" t="s">
        <v>2143</v>
      </c>
      <c r="B1174" s="54" t="s">
        <v>2144</v>
      </c>
      <c r="C1174" s="55">
        <f>IFERROR(VLOOKUP(A1174,Sheet2!A:D,4,0),0)</f>
        <v>0</v>
      </c>
    </row>
    <row r="1175" ht="20.25" customHeight="1" spans="1:3">
      <c r="A1175" s="53" t="s">
        <v>2145</v>
      </c>
      <c r="B1175" s="54" t="s">
        <v>2146</v>
      </c>
      <c r="C1175" s="55">
        <f>IFERROR(VLOOKUP(A1175,Sheet2!A:D,4,0),0)</f>
        <v>0</v>
      </c>
    </row>
    <row r="1176" ht="20.25" customHeight="1" spans="1:3">
      <c r="A1176" s="53" t="s">
        <v>2147</v>
      </c>
      <c r="B1176" s="54" t="s">
        <v>2148</v>
      </c>
      <c r="C1176" s="55">
        <f>IFERROR(VLOOKUP(A1176,Sheet2!A:D,4,0),0)</f>
        <v>0</v>
      </c>
    </row>
    <row r="1177" ht="20.25" customHeight="1" spans="1:3">
      <c r="A1177" s="53" t="s">
        <v>2149</v>
      </c>
      <c r="B1177" s="54" t="s">
        <v>2150</v>
      </c>
      <c r="C1177" s="55">
        <f>IFERROR(VLOOKUP(A1177,Sheet2!A:D,4,0),0)</f>
        <v>0</v>
      </c>
    </row>
    <row r="1178" ht="20.25" customHeight="1" spans="1:3">
      <c r="A1178" s="53" t="s">
        <v>2151</v>
      </c>
      <c r="B1178" s="54" t="s">
        <v>2152</v>
      </c>
      <c r="C1178" s="55">
        <f>IFERROR(VLOOKUP(A1178,Sheet2!A:D,4,0),0)</f>
        <v>0</v>
      </c>
    </row>
    <row r="1179" ht="20.25" customHeight="1" spans="1:3">
      <c r="A1179" s="53" t="s">
        <v>2153</v>
      </c>
      <c r="B1179" s="54" t="s">
        <v>138</v>
      </c>
      <c r="C1179" s="55">
        <f>IFERROR(VLOOKUP(A1179,Sheet2!A:D,4,0),0)</f>
        <v>0</v>
      </c>
    </row>
    <row r="1180" ht="20.25" customHeight="1" spans="1:3">
      <c r="A1180" s="53" t="s">
        <v>2154</v>
      </c>
      <c r="B1180" s="54" t="s">
        <v>2155</v>
      </c>
      <c r="C1180" s="55">
        <f>IFERROR(VLOOKUP(A1180,Sheet2!A:D,4,0),0)</f>
        <v>0</v>
      </c>
    </row>
    <row r="1181" ht="20.25" customHeight="1" spans="1:3">
      <c r="A1181" s="51" t="s">
        <v>2156</v>
      </c>
      <c r="B1181" s="52" t="s">
        <v>2157</v>
      </c>
      <c r="C1181" s="50">
        <f>SUM(C1182:C1195)</f>
        <v>0</v>
      </c>
    </row>
    <row r="1182" ht="20.25" customHeight="1" spans="1:3">
      <c r="A1182" s="53" t="s">
        <v>2158</v>
      </c>
      <c r="B1182" s="54" t="s">
        <v>120</v>
      </c>
      <c r="C1182" s="55">
        <f>IFERROR(VLOOKUP(A1182,Sheet2!A:D,4,0),0)</f>
        <v>0</v>
      </c>
    </row>
    <row r="1183" ht="20.25" customHeight="1" spans="1:3">
      <c r="A1183" s="53" t="s">
        <v>2159</v>
      </c>
      <c r="B1183" s="54" t="s">
        <v>122</v>
      </c>
      <c r="C1183" s="55">
        <f>IFERROR(VLOOKUP(A1183,Sheet2!A:D,4,0),0)</f>
        <v>0</v>
      </c>
    </row>
    <row r="1184" ht="20.25" customHeight="1" spans="1:3">
      <c r="A1184" s="53" t="s">
        <v>2160</v>
      </c>
      <c r="B1184" s="54" t="s">
        <v>124</v>
      </c>
      <c r="C1184" s="55">
        <f>IFERROR(VLOOKUP(A1184,Sheet2!A:D,4,0),0)</f>
        <v>0</v>
      </c>
    </row>
    <row r="1185" ht="20.25" customHeight="1" spans="1:3">
      <c r="A1185" s="53" t="s">
        <v>2161</v>
      </c>
      <c r="B1185" s="54" t="s">
        <v>2162</v>
      </c>
      <c r="C1185" s="55">
        <f>IFERROR(VLOOKUP(A1185,Sheet2!A:D,4,0),0)</f>
        <v>0</v>
      </c>
    </row>
    <row r="1186" ht="20.25" customHeight="1" spans="1:3">
      <c r="A1186" s="53" t="s">
        <v>2163</v>
      </c>
      <c r="B1186" s="54" t="s">
        <v>2164</v>
      </c>
      <c r="C1186" s="55">
        <f>IFERROR(VLOOKUP(A1186,Sheet2!A:D,4,0),0)</f>
        <v>0</v>
      </c>
    </row>
    <row r="1187" ht="20.25" customHeight="1" spans="1:3">
      <c r="A1187" s="53" t="s">
        <v>2165</v>
      </c>
      <c r="B1187" s="54" t="s">
        <v>2166</v>
      </c>
      <c r="C1187" s="55">
        <f>IFERROR(VLOOKUP(A1187,Sheet2!A:D,4,0),0)</f>
        <v>0</v>
      </c>
    </row>
    <row r="1188" ht="20.25" customHeight="1" spans="1:3">
      <c r="A1188" s="53" t="s">
        <v>2167</v>
      </c>
      <c r="B1188" s="54" t="s">
        <v>2168</v>
      </c>
      <c r="C1188" s="55">
        <f>IFERROR(VLOOKUP(A1188,Sheet2!A:D,4,0),0)</f>
        <v>0</v>
      </c>
    </row>
    <row r="1189" ht="20.25" customHeight="1" spans="1:3">
      <c r="A1189" s="53" t="s">
        <v>2169</v>
      </c>
      <c r="B1189" s="54" t="s">
        <v>2170</v>
      </c>
      <c r="C1189" s="55">
        <f>IFERROR(VLOOKUP(A1189,Sheet2!A:D,4,0),0)</f>
        <v>0</v>
      </c>
    </row>
    <row r="1190" ht="20.25" customHeight="1" spans="1:3">
      <c r="A1190" s="53" t="s">
        <v>2171</v>
      </c>
      <c r="B1190" s="54" t="s">
        <v>2172</v>
      </c>
      <c r="C1190" s="55">
        <f>IFERROR(VLOOKUP(A1190,Sheet2!A:D,4,0),0)</f>
        <v>0</v>
      </c>
    </row>
    <row r="1191" ht="20.25" customHeight="1" spans="1:3">
      <c r="A1191" s="53" t="s">
        <v>2173</v>
      </c>
      <c r="B1191" s="54" t="s">
        <v>2174</v>
      </c>
      <c r="C1191" s="55">
        <f>IFERROR(VLOOKUP(A1191,Sheet2!A:D,4,0),0)</f>
        <v>0</v>
      </c>
    </row>
    <row r="1192" ht="20.25" customHeight="1" spans="1:3">
      <c r="A1192" s="53" t="s">
        <v>2175</v>
      </c>
      <c r="B1192" s="54" t="s">
        <v>2176</v>
      </c>
      <c r="C1192" s="55">
        <f>IFERROR(VLOOKUP(A1192,Sheet2!A:D,4,0),0)</f>
        <v>0</v>
      </c>
    </row>
    <row r="1193" ht="20.25" customHeight="1" spans="1:3">
      <c r="A1193" s="53" t="s">
        <v>2177</v>
      </c>
      <c r="B1193" s="54" t="s">
        <v>2178</v>
      </c>
      <c r="C1193" s="55">
        <f>IFERROR(VLOOKUP(A1193,Sheet2!A:D,4,0),0)</f>
        <v>0</v>
      </c>
    </row>
    <row r="1194" ht="20.25" customHeight="1" spans="1:3">
      <c r="A1194" s="53" t="s">
        <v>2179</v>
      </c>
      <c r="B1194" s="54" t="s">
        <v>2180</v>
      </c>
      <c r="C1194" s="55">
        <f>IFERROR(VLOOKUP(A1194,Sheet2!A:D,4,0),0)</f>
        <v>0</v>
      </c>
    </row>
    <row r="1195" ht="20.25" customHeight="1" spans="1:3">
      <c r="A1195" s="53" t="s">
        <v>2181</v>
      </c>
      <c r="B1195" s="54" t="s">
        <v>2182</v>
      </c>
      <c r="C1195" s="55">
        <f>IFERROR(VLOOKUP(A1195,Sheet2!A:D,4,0),0)</f>
        <v>0</v>
      </c>
    </row>
    <row r="1196" ht="20.25" customHeight="1" spans="1:3">
      <c r="A1196" s="51" t="s">
        <v>2183</v>
      </c>
      <c r="B1196" s="52" t="s">
        <v>2184</v>
      </c>
      <c r="C1196" s="50">
        <f>C1197</f>
        <v>0</v>
      </c>
    </row>
    <row r="1197" ht="20.25" customHeight="1" spans="1:3">
      <c r="A1197" s="65" t="s">
        <v>2185</v>
      </c>
      <c r="B1197" s="66" t="s">
        <v>2186</v>
      </c>
      <c r="C1197" s="55">
        <f>IFERROR(VLOOKUP(A1197,Sheet2!A:D,4,0),0)</f>
        <v>0</v>
      </c>
    </row>
    <row r="1198" ht="20.25" customHeight="1" spans="1:3">
      <c r="A1198" s="51" t="s">
        <v>2187</v>
      </c>
      <c r="B1198" s="52" t="s">
        <v>36</v>
      </c>
      <c r="C1198" s="50">
        <f>C1199+C1209+C1213</f>
        <v>1198</v>
      </c>
    </row>
    <row r="1199" ht="20.25" customHeight="1" spans="1:3">
      <c r="A1199" s="51" t="s">
        <v>2188</v>
      </c>
      <c r="B1199" s="52" t="s">
        <v>2189</v>
      </c>
      <c r="C1199" s="50">
        <f>SUM(C1200:C1208)</f>
        <v>0</v>
      </c>
    </row>
    <row r="1200" ht="20.25" customHeight="1" spans="1:3">
      <c r="A1200" s="53" t="s">
        <v>2190</v>
      </c>
      <c r="B1200" s="54" t="s">
        <v>2191</v>
      </c>
      <c r="C1200" s="55">
        <f>IFERROR(VLOOKUP(A1200,Sheet2!A:D,4,0),0)</f>
        <v>0</v>
      </c>
    </row>
    <row r="1201" ht="20.25" customHeight="1" spans="1:6">
      <c r="A1201" s="53" t="s">
        <v>2192</v>
      </c>
      <c r="B1201" s="54" t="s">
        <v>2193</v>
      </c>
      <c r="C1201" s="55">
        <f>IFERROR(VLOOKUP(A1201,Sheet2!A:D,4,0),0)</f>
        <v>0</v>
      </c>
    </row>
    <row r="1202" s="39" customFormat="1" ht="20.25" customHeight="1" spans="1:6">
      <c r="A1202" s="53" t="s">
        <v>2194</v>
      </c>
      <c r="B1202" s="54" t="s">
        <v>2195</v>
      </c>
      <c r="C1202" s="55">
        <f>IFERROR(VLOOKUP(A1202,Sheet2!A:D,4,0),0)</f>
        <v>0</v>
      </c>
      <c r="F1202" s="64"/>
    </row>
    <row r="1203" ht="20.25" customHeight="1" spans="1:6">
      <c r="A1203" s="53" t="s">
        <v>2196</v>
      </c>
      <c r="B1203" s="54" t="s">
        <v>2197</v>
      </c>
      <c r="C1203" s="55">
        <f>IFERROR(VLOOKUP(A1203,Sheet2!A:D,4,0),0)</f>
        <v>0</v>
      </c>
    </row>
    <row r="1204" ht="20.25" customHeight="1" spans="1:6">
      <c r="A1204" s="53" t="s">
        <v>2198</v>
      </c>
      <c r="B1204" s="54" t="s">
        <v>2199</v>
      </c>
      <c r="C1204" s="55">
        <f>IFERROR(VLOOKUP(A1204,Sheet2!A:D,4,0),0)</f>
        <v>0</v>
      </c>
    </row>
    <row r="1205" ht="20.25" customHeight="1" spans="1:6">
      <c r="A1205" s="53" t="s">
        <v>2200</v>
      </c>
      <c r="B1205" s="54" t="s">
        <v>2201</v>
      </c>
      <c r="C1205" s="55"/>
    </row>
    <row r="1206" ht="20.25" customHeight="1" spans="1:6">
      <c r="A1206" s="53" t="s">
        <v>2202</v>
      </c>
      <c r="B1206" s="54" t="s">
        <v>2203</v>
      </c>
      <c r="C1206" s="55"/>
    </row>
    <row r="1207" ht="20.25" customHeight="1" spans="1:6">
      <c r="A1207" s="53" t="s">
        <v>2204</v>
      </c>
      <c r="B1207" s="54" t="s">
        <v>2205</v>
      </c>
      <c r="C1207" s="55"/>
    </row>
    <row r="1208" ht="20.25" customHeight="1" spans="1:6">
      <c r="A1208" s="53" t="s">
        <v>2206</v>
      </c>
      <c r="B1208" s="54" t="s">
        <v>2207</v>
      </c>
      <c r="C1208" s="55">
        <f>IFERROR(VLOOKUP(A1208,Sheet2!A:D,4,0),0)</f>
        <v>0</v>
      </c>
    </row>
    <row r="1209" ht="20.25" customHeight="1" spans="1:6">
      <c r="A1209" s="51" t="s">
        <v>2208</v>
      </c>
      <c r="B1209" s="52" t="s">
        <v>2209</v>
      </c>
      <c r="C1209" s="50">
        <f>SUM(C1210:C1212)</f>
        <v>1198</v>
      </c>
    </row>
    <row r="1210" ht="20.25" customHeight="1" spans="1:6">
      <c r="A1210" s="53" t="s">
        <v>2210</v>
      </c>
      <c r="B1210" s="54" t="s">
        <v>2211</v>
      </c>
      <c r="C1210" s="55">
        <f>IFERROR(VLOOKUP(A1210,Sheet2!A:D,4,0),0)</f>
        <v>685</v>
      </c>
    </row>
    <row r="1211" ht="20.25" customHeight="1" spans="1:6">
      <c r="A1211" s="53" t="s">
        <v>2212</v>
      </c>
      <c r="B1211" s="54" t="s">
        <v>2213</v>
      </c>
      <c r="C1211" s="55">
        <f>IFERROR(VLOOKUP(A1211,Sheet2!A:D,4,0),0)</f>
        <v>0</v>
      </c>
    </row>
    <row r="1212" ht="20.25" customHeight="1" spans="1:6">
      <c r="A1212" s="53" t="s">
        <v>2214</v>
      </c>
      <c r="B1212" s="54" t="s">
        <v>2215</v>
      </c>
      <c r="C1212" s="55">
        <f>IFERROR(VLOOKUP(A1212,Sheet2!A:D,4,0),0)</f>
        <v>513</v>
      </c>
    </row>
    <row r="1213" ht="20.25" customHeight="1" spans="1:6">
      <c r="A1213" s="51" t="s">
        <v>2216</v>
      </c>
      <c r="B1213" s="52" t="s">
        <v>2217</v>
      </c>
      <c r="C1213" s="50">
        <f>SUM(C1214:C1216)</f>
        <v>0</v>
      </c>
    </row>
    <row r="1214" ht="20.25" customHeight="1" spans="1:6">
      <c r="A1214" s="53" t="s">
        <v>2218</v>
      </c>
      <c r="B1214" s="54" t="s">
        <v>2219</v>
      </c>
      <c r="C1214" s="55">
        <f>IFERROR(VLOOKUP(A1214,Sheet2!A:D,4,0),0)</f>
        <v>0</v>
      </c>
    </row>
    <row r="1215" ht="20.25" customHeight="1" spans="1:6">
      <c r="A1215" s="53" t="s">
        <v>2220</v>
      </c>
      <c r="B1215" s="54" t="s">
        <v>2221</v>
      </c>
      <c r="C1215" s="55">
        <f>IFERROR(VLOOKUP(A1215,Sheet2!A:D,4,0),0)</f>
        <v>0</v>
      </c>
    </row>
    <row r="1216" ht="20.25" customHeight="1" spans="1:6">
      <c r="A1216" s="53" t="s">
        <v>2222</v>
      </c>
      <c r="B1216" s="54" t="s">
        <v>2223</v>
      </c>
      <c r="C1216" s="55">
        <f>IFERROR(VLOOKUP(A1216,Sheet2!A:D,4,0),0)</f>
        <v>0</v>
      </c>
    </row>
    <row r="1217" ht="20.25" customHeight="1" spans="1:3">
      <c r="A1217" s="51" t="s">
        <v>2224</v>
      </c>
      <c r="B1217" s="52" t="s">
        <v>37</v>
      </c>
      <c r="C1217" s="50">
        <f>C1218+C1236+C1243+C1249</f>
        <v>0</v>
      </c>
    </row>
    <row r="1218" ht="20.25" customHeight="1" spans="1:3">
      <c r="A1218" s="51" t="s">
        <v>2225</v>
      </c>
      <c r="B1218" s="52" t="s">
        <v>2226</v>
      </c>
      <c r="C1218" s="50">
        <f>SUM(C1219:C1235)</f>
        <v>0</v>
      </c>
    </row>
    <row r="1219" ht="20.25" customHeight="1" spans="1:3">
      <c r="A1219" s="53" t="s">
        <v>2227</v>
      </c>
      <c r="B1219" s="54" t="s">
        <v>120</v>
      </c>
      <c r="C1219" s="55">
        <f>IFERROR(VLOOKUP(A1219,Sheet2!A:D,4,0),0)</f>
        <v>0</v>
      </c>
    </row>
    <row r="1220" ht="20.25" customHeight="1" spans="1:3">
      <c r="A1220" s="53" t="s">
        <v>2228</v>
      </c>
      <c r="B1220" s="54" t="s">
        <v>122</v>
      </c>
      <c r="C1220" s="55">
        <f>IFERROR(VLOOKUP(A1220,Sheet2!A:D,4,0),0)</f>
        <v>0</v>
      </c>
    </row>
    <row r="1221" ht="20.25" customHeight="1" spans="1:3">
      <c r="A1221" s="53" t="s">
        <v>2229</v>
      </c>
      <c r="B1221" s="54" t="s">
        <v>124</v>
      </c>
      <c r="C1221" s="55">
        <f>IFERROR(VLOOKUP(A1221,Sheet2!A:D,4,0),0)</f>
        <v>0</v>
      </c>
    </row>
    <row r="1222" ht="20.25" customHeight="1" spans="1:3">
      <c r="A1222" s="53" t="s">
        <v>2230</v>
      </c>
      <c r="B1222" s="54" t="s">
        <v>2231</v>
      </c>
      <c r="C1222" s="55">
        <f>IFERROR(VLOOKUP(A1222,Sheet2!A:D,4,0),0)</f>
        <v>0</v>
      </c>
    </row>
    <row r="1223" ht="20.25" customHeight="1" spans="1:3">
      <c r="A1223" s="53" t="s">
        <v>2232</v>
      </c>
      <c r="B1223" s="54" t="s">
        <v>2233</v>
      </c>
      <c r="C1223" s="55">
        <f>IFERROR(VLOOKUP(A1223,Sheet2!A:D,4,0),0)</f>
        <v>0</v>
      </c>
    </row>
    <row r="1224" ht="20.25" customHeight="1" spans="1:3">
      <c r="A1224" s="53" t="s">
        <v>2234</v>
      </c>
      <c r="B1224" s="54" t="s">
        <v>2235</v>
      </c>
      <c r="C1224" s="55">
        <f>IFERROR(VLOOKUP(A1224,Sheet2!A:D,4,0),0)</f>
        <v>0</v>
      </c>
    </row>
    <row r="1225" ht="20.25" customHeight="1" spans="1:3">
      <c r="A1225" s="53" t="s">
        <v>2236</v>
      </c>
      <c r="B1225" s="54" t="s">
        <v>2237</v>
      </c>
      <c r="C1225" s="55">
        <f>IFERROR(VLOOKUP(A1225,Sheet2!A:D,4,0),0)</f>
        <v>0</v>
      </c>
    </row>
    <row r="1226" ht="20.25" customHeight="1" spans="1:3">
      <c r="A1226" s="53" t="s">
        <v>2238</v>
      </c>
      <c r="B1226" s="54" t="s">
        <v>2239</v>
      </c>
      <c r="C1226" s="55">
        <f>IFERROR(VLOOKUP(A1226,Sheet2!A:D,4,0),0)</f>
        <v>0</v>
      </c>
    </row>
    <row r="1227" ht="20.25" customHeight="1" spans="1:3">
      <c r="A1227" s="53" t="s">
        <v>2240</v>
      </c>
      <c r="B1227" s="54" t="s">
        <v>2241</v>
      </c>
      <c r="C1227" s="55">
        <f>IFERROR(VLOOKUP(A1227,Sheet2!A:D,4,0),0)</f>
        <v>0</v>
      </c>
    </row>
    <row r="1228" ht="20.25" customHeight="1" spans="1:3">
      <c r="A1228" s="53" t="s">
        <v>2242</v>
      </c>
      <c r="B1228" s="54" t="s">
        <v>2243</v>
      </c>
      <c r="C1228" s="55">
        <f>IFERROR(VLOOKUP(A1228,Sheet2!A:D,4,0),0)</f>
        <v>0</v>
      </c>
    </row>
    <row r="1229" ht="20.25" customHeight="1" spans="1:3">
      <c r="A1229" s="53" t="s">
        <v>2244</v>
      </c>
      <c r="B1229" s="54" t="s">
        <v>2245</v>
      </c>
      <c r="C1229" s="55">
        <f>IFERROR(VLOOKUP(A1229,Sheet2!A:D,4,0),0)</f>
        <v>0</v>
      </c>
    </row>
    <row r="1230" ht="20.25" customHeight="1" spans="1:3">
      <c r="A1230" s="53" t="s">
        <v>2246</v>
      </c>
      <c r="B1230" s="54" t="s">
        <v>2247</v>
      </c>
      <c r="C1230" s="55">
        <f>IFERROR(VLOOKUP(A1230,Sheet2!A:D,4,0),0)</f>
        <v>0</v>
      </c>
    </row>
    <row r="1231" ht="20.25" customHeight="1" spans="1:3">
      <c r="A1231" s="53" t="s">
        <v>2248</v>
      </c>
      <c r="B1231" s="54" t="s">
        <v>2249</v>
      </c>
      <c r="C1231" s="55">
        <f>IFERROR(VLOOKUP(A1231,Sheet2!A:D,4,0),0)</f>
        <v>0</v>
      </c>
    </row>
    <row r="1232" ht="20.25" customHeight="1" spans="1:3">
      <c r="A1232" s="53" t="s">
        <v>2250</v>
      </c>
      <c r="B1232" s="54" t="s">
        <v>2251</v>
      </c>
      <c r="C1232" s="55">
        <f>IFERROR(VLOOKUP(A1232,Sheet2!A:D,4,0),0)</f>
        <v>0</v>
      </c>
    </row>
    <row r="1233" ht="20.25" customHeight="1" spans="1:3">
      <c r="A1233" s="53" t="s">
        <v>2252</v>
      </c>
      <c r="B1233" s="54" t="s">
        <v>2253</v>
      </c>
      <c r="C1233" s="55">
        <f>IFERROR(VLOOKUP(A1233,Sheet2!A:D,4,0),0)</f>
        <v>0</v>
      </c>
    </row>
    <row r="1234" ht="20.25" customHeight="1" spans="1:3">
      <c r="A1234" s="53" t="s">
        <v>2254</v>
      </c>
      <c r="B1234" s="54" t="s">
        <v>138</v>
      </c>
      <c r="C1234" s="55">
        <f>IFERROR(VLOOKUP(A1234,Sheet2!A:D,4,0),0)</f>
        <v>0</v>
      </c>
    </row>
    <row r="1235" ht="20.25" customHeight="1" spans="1:3">
      <c r="A1235" s="53" t="s">
        <v>2255</v>
      </c>
      <c r="B1235" s="54" t="s">
        <v>2256</v>
      </c>
      <c r="C1235" s="55">
        <f>IFERROR(VLOOKUP(A1235,Sheet2!A:D,4,0),0)</f>
        <v>0</v>
      </c>
    </row>
    <row r="1236" ht="20.25" customHeight="1" spans="1:3">
      <c r="A1236" s="51" t="s">
        <v>2257</v>
      </c>
      <c r="B1236" s="52" t="s">
        <v>2258</v>
      </c>
      <c r="C1236" s="50">
        <f>SUM(C1237:C1242)</f>
        <v>0</v>
      </c>
    </row>
    <row r="1237" ht="20.25" customHeight="1" spans="1:3">
      <c r="A1237" s="53" t="s">
        <v>2259</v>
      </c>
      <c r="B1237" s="54" t="s">
        <v>2260</v>
      </c>
      <c r="C1237" s="55">
        <f>IFERROR(VLOOKUP(A1237,Sheet2!A:D,4,0),0)</f>
        <v>0</v>
      </c>
    </row>
    <row r="1238" ht="20.25" customHeight="1" spans="1:3">
      <c r="A1238" s="53" t="s">
        <v>2261</v>
      </c>
      <c r="B1238" s="54" t="s">
        <v>2262</v>
      </c>
      <c r="C1238" s="55">
        <f>IFERROR(VLOOKUP(A1238,Sheet2!A:D,4,0),0)</f>
        <v>0</v>
      </c>
    </row>
    <row r="1239" ht="20.25" customHeight="1" spans="1:3">
      <c r="A1239" s="53" t="s">
        <v>2263</v>
      </c>
      <c r="B1239" s="54" t="s">
        <v>2264</v>
      </c>
      <c r="C1239" s="55">
        <f>IFERROR(VLOOKUP(A1239,Sheet2!A:D,4,0),0)</f>
        <v>0</v>
      </c>
    </row>
    <row r="1240" ht="20.25" customHeight="1" spans="1:3">
      <c r="A1240" s="53" t="s">
        <v>2265</v>
      </c>
      <c r="B1240" s="54" t="s">
        <v>2266</v>
      </c>
      <c r="C1240" s="55">
        <f>IFERROR(VLOOKUP(A1240,Sheet2!A:D,4,0),0)</f>
        <v>0</v>
      </c>
    </row>
    <row r="1241" ht="20.25" customHeight="1" spans="1:3">
      <c r="A1241" s="53" t="s">
        <v>2267</v>
      </c>
      <c r="B1241" s="54" t="s">
        <v>2268</v>
      </c>
      <c r="C1241" s="55"/>
    </row>
    <row r="1242" ht="20.25" customHeight="1" spans="1:3">
      <c r="A1242" s="53" t="s">
        <v>2269</v>
      </c>
      <c r="B1242" s="54" t="s">
        <v>2270</v>
      </c>
      <c r="C1242" s="55">
        <f>IFERROR(VLOOKUP(A1242,Sheet2!A:D,4,0),0)</f>
        <v>0</v>
      </c>
    </row>
    <row r="1243" ht="20.25" customHeight="1" spans="1:3">
      <c r="A1243" s="51" t="s">
        <v>2271</v>
      </c>
      <c r="B1243" s="52" t="s">
        <v>2272</v>
      </c>
      <c r="C1243" s="50">
        <f>SUM(C1244:C1248)</f>
        <v>0</v>
      </c>
    </row>
    <row r="1244" ht="20.25" customHeight="1" spans="1:3">
      <c r="A1244" s="53" t="s">
        <v>2273</v>
      </c>
      <c r="B1244" s="54" t="s">
        <v>2274</v>
      </c>
      <c r="C1244" s="55">
        <f>IFERROR(VLOOKUP(A1244,Sheet2!A:D,4,0),0)</f>
        <v>0</v>
      </c>
    </row>
    <row r="1245" ht="20.25" customHeight="1" spans="1:3">
      <c r="A1245" s="53" t="s">
        <v>2275</v>
      </c>
      <c r="B1245" s="54" t="s">
        <v>2276</v>
      </c>
      <c r="C1245" s="55">
        <f>IFERROR(VLOOKUP(A1245,Sheet2!A:D,4,0),0)</f>
        <v>0</v>
      </c>
    </row>
    <row r="1246" ht="20.25" customHeight="1" spans="1:3">
      <c r="A1246" s="53" t="s">
        <v>2277</v>
      </c>
      <c r="B1246" s="54" t="s">
        <v>2278</v>
      </c>
      <c r="C1246" s="55">
        <f>IFERROR(VLOOKUP(A1246,Sheet2!A:D,4,0),0)</f>
        <v>0</v>
      </c>
    </row>
    <row r="1247" ht="20.25" customHeight="1" spans="1:3">
      <c r="A1247" s="53" t="s">
        <v>2279</v>
      </c>
      <c r="B1247" s="54" t="s">
        <v>2280</v>
      </c>
      <c r="C1247" s="55">
        <f>IFERROR(VLOOKUP(A1247,Sheet2!A:D,4,0),0)</f>
        <v>0</v>
      </c>
    </row>
    <row r="1248" ht="20.25" customHeight="1" spans="1:3">
      <c r="A1248" s="53" t="s">
        <v>2281</v>
      </c>
      <c r="B1248" s="54" t="s">
        <v>2282</v>
      </c>
      <c r="C1248" s="55">
        <f>IFERROR(VLOOKUP(A1248,Sheet2!A:D,4,0),0)</f>
        <v>0</v>
      </c>
    </row>
    <row r="1249" ht="20.25" customHeight="1" spans="1:3">
      <c r="A1249" s="51" t="s">
        <v>2283</v>
      </c>
      <c r="B1249" s="52" t="s">
        <v>2284</v>
      </c>
      <c r="C1249" s="50">
        <f>SUM(C1250:C1261)</f>
        <v>0</v>
      </c>
    </row>
    <row r="1250" ht="20.25" customHeight="1" spans="1:3">
      <c r="A1250" s="53" t="s">
        <v>2285</v>
      </c>
      <c r="B1250" s="54" t="s">
        <v>2286</v>
      </c>
      <c r="C1250" s="55">
        <f>IFERROR(VLOOKUP(A1250,Sheet2!A:D,4,0),0)</f>
        <v>0</v>
      </c>
    </row>
    <row r="1251" ht="20.25" customHeight="1" spans="1:3">
      <c r="A1251" s="53" t="s">
        <v>2287</v>
      </c>
      <c r="B1251" s="54" t="s">
        <v>2288</v>
      </c>
      <c r="C1251" s="55">
        <f>IFERROR(VLOOKUP(A1251,Sheet2!A:D,4,0),0)</f>
        <v>0</v>
      </c>
    </row>
    <row r="1252" ht="20.25" customHeight="1" spans="1:3">
      <c r="A1252" s="53" t="s">
        <v>2289</v>
      </c>
      <c r="B1252" s="54" t="s">
        <v>2290</v>
      </c>
      <c r="C1252" s="55">
        <f>IFERROR(VLOOKUP(A1252,Sheet2!A:D,4,0),0)</f>
        <v>0</v>
      </c>
    </row>
    <row r="1253" ht="20.25" customHeight="1" spans="1:3">
      <c r="A1253" s="53" t="s">
        <v>2291</v>
      </c>
      <c r="B1253" s="54" t="s">
        <v>2292</v>
      </c>
      <c r="C1253" s="55">
        <f>IFERROR(VLOOKUP(A1253,Sheet2!A:D,4,0),0)</f>
        <v>0</v>
      </c>
    </row>
    <row r="1254" ht="20.25" customHeight="1" spans="1:3">
      <c r="A1254" s="53" t="s">
        <v>2293</v>
      </c>
      <c r="B1254" s="54" t="s">
        <v>2294</v>
      </c>
      <c r="C1254" s="55">
        <f>IFERROR(VLOOKUP(A1254,Sheet2!A:D,4,0),0)</f>
        <v>0</v>
      </c>
    </row>
    <row r="1255" ht="20.25" customHeight="1" spans="1:3">
      <c r="A1255" s="53" t="s">
        <v>2295</v>
      </c>
      <c r="B1255" s="54" t="s">
        <v>2296</v>
      </c>
      <c r="C1255" s="55">
        <f>IFERROR(VLOOKUP(A1255,Sheet2!A:D,4,0),0)</f>
        <v>0</v>
      </c>
    </row>
    <row r="1256" ht="20.25" customHeight="1" spans="1:3">
      <c r="A1256" s="53" t="s">
        <v>2297</v>
      </c>
      <c r="B1256" s="54" t="s">
        <v>2298</v>
      </c>
      <c r="C1256" s="55">
        <f>IFERROR(VLOOKUP(A1256,Sheet2!A:D,4,0),0)</f>
        <v>0</v>
      </c>
    </row>
    <row r="1257" ht="20.25" customHeight="1" spans="1:3">
      <c r="A1257" s="53" t="s">
        <v>2299</v>
      </c>
      <c r="B1257" s="54" t="s">
        <v>2300</v>
      </c>
      <c r="C1257" s="55">
        <f>IFERROR(VLOOKUP(A1257,Sheet2!A:D,4,0),0)</f>
        <v>0</v>
      </c>
    </row>
    <row r="1258" ht="20.25" customHeight="1" spans="1:3">
      <c r="A1258" s="53" t="s">
        <v>2301</v>
      </c>
      <c r="B1258" s="54" t="s">
        <v>2302</v>
      </c>
      <c r="C1258" s="55">
        <f>IFERROR(VLOOKUP(A1258,Sheet2!A:D,4,0),0)</f>
        <v>0</v>
      </c>
    </row>
    <row r="1259" ht="20.25" customHeight="1" spans="1:3">
      <c r="A1259" s="53" t="s">
        <v>2303</v>
      </c>
      <c r="B1259" s="54" t="s">
        <v>2304</v>
      </c>
      <c r="C1259" s="55">
        <f>IFERROR(VLOOKUP(A1259,Sheet2!A:D,4,0),0)</f>
        <v>0</v>
      </c>
    </row>
    <row r="1260" ht="20.25" customHeight="1" spans="1:3">
      <c r="A1260" s="53" t="s">
        <v>2305</v>
      </c>
      <c r="B1260" s="54" t="s">
        <v>2306</v>
      </c>
      <c r="C1260" s="55"/>
    </row>
    <row r="1261" ht="20.25" customHeight="1" spans="1:3">
      <c r="A1261" s="53" t="s">
        <v>2307</v>
      </c>
      <c r="B1261" s="54" t="s">
        <v>2308</v>
      </c>
      <c r="C1261" s="55">
        <f>IFERROR(VLOOKUP(A1261,Sheet2!A:D,4,0),0)</f>
        <v>0</v>
      </c>
    </row>
    <row r="1262" ht="20.25" customHeight="1" spans="1:3">
      <c r="A1262" s="51" t="s">
        <v>2309</v>
      </c>
      <c r="B1262" s="52" t="s">
        <v>38</v>
      </c>
      <c r="C1262" s="50">
        <f>C1263+C1274+C1281+C1289+C1302+C1306+C1310</f>
        <v>20</v>
      </c>
    </row>
    <row r="1263" ht="20.25" customHeight="1" spans="1:3">
      <c r="A1263" s="51" t="s">
        <v>2310</v>
      </c>
      <c r="B1263" s="52" t="s">
        <v>2311</v>
      </c>
      <c r="C1263" s="50">
        <f>SUM(C1264:C1273)</f>
        <v>0</v>
      </c>
    </row>
    <row r="1264" ht="20.25" customHeight="1" spans="1:3">
      <c r="A1264" s="53" t="s">
        <v>2312</v>
      </c>
      <c r="B1264" s="54" t="s">
        <v>120</v>
      </c>
      <c r="C1264" s="55">
        <f>IFERROR(VLOOKUP(A1264,Sheet2!A:D,4,0),0)</f>
        <v>0</v>
      </c>
    </row>
    <row r="1265" ht="20.25" customHeight="1" spans="1:6">
      <c r="A1265" s="53" t="s">
        <v>2313</v>
      </c>
      <c r="B1265" s="54" t="s">
        <v>122</v>
      </c>
      <c r="C1265" s="55">
        <f>IFERROR(VLOOKUP(A1265,Sheet2!A:D,4,0),0)</f>
        <v>0</v>
      </c>
    </row>
    <row r="1266" ht="20.25" customHeight="1" spans="1:6">
      <c r="A1266" s="53" t="s">
        <v>2314</v>
      </c>
      <c r="B1266" s="54" t="s">
        <v>124</v>
      </c>
      <c r="C1266" s="55">
        <f>IFERROR(VLOOKUP(A1266,Sheet2!A:D,4,0),0)</f>
        <v>0</v>
      </c>
    </row>
    <row r="1267" ht="20.25" customHeight="1" spans="1:6">
      <c r="A1267" s="53" t="s">
        <v>2315</v>
      </c>
      <c r="B1267" s="54" t="s">
        <v>2316</v>
      </c>
      <c r="C1267" s="55">
        <f>IFERROR(VLOOKUP(A1267,Sheet2!A:D,4,0),0)</f>
        <v>0</v>
      </c>
    </row>
    <row r="1268" ht="20.25" customHeight="1" spans="1:6">
      <c r="A1268" s="53" t="s">
        <v>2317</v>
      </c>
      <c r="B1268" s="54" t="s">
        <v>2318</v>
      </c>
      <c r="C1268" s="55">
        <f>IFERROR(VLOOKUP(A1268,Sheet2!A:D,4,0),0)</f>
        <v>0</v>
      </c>
    </row>
    <row r="1269" ht="20.25" customHeight="1" spans="1:6">
      <c r="A1269" s="53" t="s">
        <v>2319</v>
      </c>
      <c r="B1269" s="54" t="s">
        <v>2320</v>
      </c>
      <c r="C1269" s="55">
        <f>IFERROR(VLOOKUP(A1269,Sheet2!A:D,4,0),0)</f>
        <v>0</v>
      </c>
    </row>
    <row r="1270" ht="20.25" customHeight="1" spans="1:6">
      <c r="A1270" s="53" t="s">
        <v>2321</v>
      </c>
      <c r="B1270" s="54" t="s">
        <v>2322</v>
      </c>
      <c r="C1270" s="55">
        <f>IFERROR(VLOOKUP(A1270,Sheet2!A:D,4,0),0)</f>
        <v>0</v>
      </c>
    </row>
    <row r="1271" ht="20.25" customHeight="1" spans="1:6">
      <c r="A1271" s="53" t="s">
        <v>2323</v>
      </c>
      <c r="B1271" s="54" t="s">
        <v>2324</v>
      </c>
      <c r="C1271" s="55">
        <f>IFERROR(VLOOKUP(A1271,Sheet2!A:D,4,0),0)</f>
        <v>0</v>
      </c>
    </row>
    <row r="1272" ht="20.25" customHeight="1" spans="1:6">
      <c r="A1272" s="53" t="s">
        <v>2325</v>
      </c>
      <c r="B1272" s="54" t="s">
        <v>138</v>
      </c>
      <c r="C1272" s="55">
        <f>IFERROR(VLOOKUP(A1272,Sheet2!A:D,4,0),0)</f>
        <v>0</v>
      </c>
    </row>
    <row r="1273" ht="20.25" customHeight="1" spans="1:6">
      <c r="A1273" s="53" t="s">
        <v>2326</v>
      </c>
      <c r="B1273" s="54" t="s">
        <v>2327</v>
      </c>
      <c r="C1273" s="55">
        <f>IFERROR(VLOOKUP(A1273,Sheet2!A:D,4,0),0)</f>
        <v>0</v>
      </c>
    </row>
    <row r="1274" ht="20.25" customHeight="1" spans="1:6">
      <c r="A1274" s="51" t="s">
        <v>2328</v>
      </c>
      <c r="B1274" s="52" t="s">
        <v>2329</v>
      </c>
      <c r="C1274" s="50">
        <f>SUM(C1275:C1280)</f>
        <v>5</v>
      </c>
    </row>
    <row r="1275" ht="20.25" customHeight="1" spans="1:6">
      <c r="A1275" s="53" t="s">
        <v>2330</v>
      </c>
      <c r="B1275" s="54" t="s">
        <v>120</v>
      </c>
      <c r="C1275" s="55">
        <f>IFERROR(VLOOKUP(A1275,Sheet2!A:D,4,0),0)</f>
        <v>0</v>
      </c>
    </row>
    <row r="1276" s="40" customFormat="1" ht="20.25" customHeight="1" spans="1:6">
      <c r="A1276" s="53" t="s">
        <v>2331</v>
      </c>
      <c r="B1276" s="54" t="s">
        <v>122</v>
      </c>
      <c r="C1276" s="55">
        <f>IFERROR(VLOOKUP(A1276,Sheet2!A:D,4,0),0)</f>
        <v>0</v>
      </c>
      <c r="F1276" s="67"/>
    </row>
    <row r="1277" ht="20.25" customHeight="1" spans="1:6">
      <c r="A1277" s="53" t="s">
        <v>2332</v>
      </c>
      <c r="B1277" s="54" t="s">
        <v>124</v>
      </c>
      <c r="C1277" s="55">
        <f>IFERROR(VLOOKUP(A1277,Sheet2!A:D,4,0),0)</f>
        <v>0</v>
      </c>
    </row>
    <row r="1278" ht="20.25" customHeight="1" spans="1:6">
      <c r="A1278" s="53" t="s">
        <v>2333</v>
      </c>
      <c r="B1278" s="54" t="s">
        <v>2334</v>
      </c>
      <c r="C1278" s="55">
        <f>IFERROR(VLOOKUP(A1278,Sheet2!A:D,4,0),0)</f>
        <v>0</v>
      </c>
    </row>
    <row r="1279" ht="20.25" customHeight="1" spans="1:6">
      <c r="A1279" s="53" t="s">
        <v>2335</v>
      </c>
      <c r="B1279" s="54" t="s">
        <v>138</v>
      </c>
      <c r="C1279" s="55"/>
    </row>
    <row r="1280" ht="20.25" customHeight="1" spans="1:6">
      <c r="A1280" s="53" t="s">
        <v>2336</v>
      </c>
      <c r="B1280" s="54" t="s">
        <v>2337</v>
      </c>
      <c r="C1280" s="55">
        <f>IFERROR(VLOOKUP(A1280,Sheet2!A:D,4,0),0)</f>
        <v>5</v>
      </c>
    </row>
    <row r="1281" s="40" customFormat="1" ht="20.25" customHeight="1" spans="1:6">
      <c r="A1281" s="51" t="s">
        <v>2338</v>
      </c>
      <c r="B1281" s="52" t="s">
        <v>2339</v>
      </c>
      <c r="C1281" s="50">
        <f>SUM(C1282:C1288)</f>
        <v>0</v>
      </c>
      <c r="F1281" s="67"/>
    </row>
    <row r="1282" ht="20.25" customHeight="1" spans="1:6">
      <c r="A1282" s="53" t="s">
        <v>2340</v>
      </c>
      <c r="B1282" s="54" t="s">
        <v>120</v>
      </c>
      <c r="C1282" s="55">
        <f>IFERROR(VLOOKUP(A1282,Sheet2!A:D,4,0),0)</f>
        <v>0</v>
      </c>
    </row>
    <row r="1283" ht="20.25" customHeight="1" spans="1:6">
      <c r="A1283" s="53" t="s">
        <v>2341</v>
      </c>
      <c r="B1283" s="54" t="s">
        <v>122</v>
      </c>
      <c r="C1283" s="55">
        <f>IFERROR(VLOOKUP(A1283,Sheet2!A:D,4,0),0)</f>
        <v>0</v>
      </c>
    </row>
    <row r="1284" ht="20.25" customHeight="1" spans="1:6">
      <c r="A1284" s="53" t="s">
        <v>2342</v>
      </c>
      <c r="B1284" s="54" t="s">
        <v>124</v>
      </c>
      <c r="C1284" s="55">
        <f>IFERROR(VLOOKUP(A1284,Sheet2!A:D,4,0),0)</f>
        <v>0</v>
      </c>
    </row>
    <row r="1285" ht="20.25" customHeight="1" spans="1:6">
      <c r="A1285" s="53" t="s">
        <v>2343</v>
      </c>
      <c r="B1285" s="54" t="s">
        <v>2344</v>
      </c>
      <c r="C1285" s="55">
        <f>IFERROR(VLOOKUP(A1285,Sheet2!A:D,4,0),0)</f>
        <v>0</v>
      </c>
    </row>
    <row r="1286" ht="20.25" customHeight="1" spans="1:6">
      <c r="A1286" s="53" t="s">
        <v>2345</v>
      </c>
      <c r="B1286" s="54" t="s">
        <v>2346</v>
      </c>
      <c r="C1286" s="55">
        <f>IFERROR(VLOOKUP(A1286,Sheet2!A:D,4,0),0)</f>
        <v>0</v>
      </c>
    </row>
    <row r="1287" ht="20.25" customHeight="1" spans="1:6">
      <c r="A1287" s="53" t="s">
        <v>2347</v>
      </c>
      <c r="B1287" s="54" t="s">
        <v>138</v>
      </c>
      <c r="C1287" s="55">
        <f>IFERROR(VLOOKUP(A1287,Sheet2!A:D,4,0),0)</f>
        <v>0</v>
      </c>
    </row>
    <row r="1288" ht="20.25" customHeight="1" spans="1:6">
      <c r="A1288" s="53" t="s">
        <v>2348</v>
      </c>
      <c r="B1288" s="54" t="s">
        <v>2349</v>
      </c>
      <c r="C1288" s="55">
        <f>IFERROR(VLOOKUP(A1288,Sheet2!A:D,4,0),0)</f>
        <v>0</v>
      </c>
    </row>
    <row r="1289" ht="20.25" customHeight="1" spans="1:6">
      <c r="A1289" s="51" t="s">
        <v>2350</v>
      </c>
      <c r="B1289" s="52" t="s">
        <v>2351</v>
      </c>
      <c r="C1289" s="50">
        <f>SUM(C1290:C1301)</f>
        <v>0</v>
      </c>
    </row>
    <row r="1290" ht="20.25" customHeight="1" spans="1:6">
      <c r="A1290" s="53" t="s">
        <v>2352</v>
      </c>
      <c r="B1290" s="54" t="s">
        <v>120</v>
      </c>
      <c r="C1290" s="55">
        <f>IFERROR(VLOOKUP(A1290,Sheet2!A:D,4,0),0)</f>
        <v>0</v>
      </c>
    </row>
    <row r="1291" ht="20.25" customHeight="1" spans="1:6">
      <c r="A1291" s="53" t="s">
        <v>2353</v>
      </c>
      <c r="B1291" s="54" t="s">
        <v>122</v>
      </c>
      <c r="C1291" s="55">
        <f>IFERROR(VLOOKUP(A1291,Sheet2!A:D,4,0),0)</f>
        <v>0</v>
      </c>
    </row>
    <row r="1292" ht="20.25" customHeight="1" spans="1:6">
      <c r="A1292" s="53" t="s">
        <v>2354</v>
      </c>
      <c r="B1292" s="54" t="s">
        <v>124</v>
      </c>
      <c r="C1292" s="55">
        <f>IFERROR(VLOOKUP(A1292,Sheet2!A:D,4,0),0)</f>
        <v>0</v>
      </c>
    </row>
    <row r="1293" ht="20.25" customHeight="1" spans="1:6">
      <c r="A1293" s="53" t="s">
        <v>2355</v>
      </c>
      <c r="B1293" s="54" t="s">
        <v>2356</v>
      </c>
      <c r="C1293" s="55">
        <f>IFERROR(VLOOKUP(A1293,Sheet2!A:D,4,0),0)</f>
        <v>0</v>
      </c>
    </row>
    <row r="1294" ht="20.25" customHeight="1" spans="1:6">
      <c r="A1294" s="53" t="s">
        <v>2357</v>
      </c>
      <c r="B1294" s="54" t="s">
        <v>2358</v>
      </c>
      <c r="C1294" s="55">
        <f>IFERROR(VLOOKUP(A1294,Sheet2!A:D,4,0),0)</f>
        <v>0</v>
      </c>
    </row>
    <row r="1295" ht="20.25" customHeight="1" spans="1:6">
      <c r="A1295" s="53" t="s">
        <v>2359</v>
      </c>
      <c r="B1295" s="54" t="s">
        <v>2360</v>
      </c>
      <c r="C1295" s="55">
        <f>IFERROR(VLOOKUP(A1295,Sheet2!A:D,4,0),0)</f>
        <v>0</v>
      </c>
    </row>
    <row r="1296" ht="20.45" customHeight="1" spans="1:6">
      <c r="A1296" s="53" t="s">
        <v>2361</v>
      </c>
      <c r="B1296" s="54" t="s">
        <v>2362</v>
      </c>
      <c r="C1296" s="55">
        <f>IFERROR(VLOOKUP(A1296,Sheet2!A:D,4,0),0)</f>
        <v>0</v>
      </c>
    </row>
    <row r="1297" ht="20.45" customHeight="1" spans="1:3">
      <c r="A1297" s="53" t="s">
        <v>2363</v>
      </c>
      <c r="B1297" s="54" t="s">
        <v>2364</v>
      </c>
      <c r="C1297" s="55">
        <f>IFERROR(VLOOKUP(A1297,Sheet2!A:D,4,0),0)</f>
        <v>0</v>
      </c>
    </row>
    <row r="1298" ht="20.45" customHeight="1" spans="1:3">
      <c r="A1298" s="53" t="s">
        <v>2365</v>
      </c>
      <c r="B1298" s="54" t="s">
        <v>2366</v>
      </c>
      <c r="C1298" s="55">
        <f>IFERROR(VLOOKUP(A1298,Sheet2!A:D,4,0),0)</f>
        <v>0</v>
      </c>
    </row>
    <row r="1299" ht="20.45" customHeight="1" spans="1:3">
      <c r="A1299" s="53" t="s">
        <v>2367</v>
      </c>
      <c r="B1299" s="54" t="s">
        <v>2368</v>
      </c>
      <c r="C1299" s="55">
        <f>IFERROR(VLOOKUP(A1299,Sheet2!A:D,4,0),0)</f>
        <v>0</v>
      </c>
    </row>
    <row r="1300" ht="20.45" customHeight="1" spans="1:3">
      <c r="A1300" s="53" t="s">
        <v>2369</v>
      </c>
      <c r="B1300" s="54" t="s">
        <v>2370</v>
      </c>
      <c r="C1300" s="55">
        <f>IFERROR(VLOOKUP(A1300,Sheet2!A:D,4,0),0)</f>
        <v>0</v>
      </c>
    </row>
    <row r="1301" ht="20.45" customHeight="1" spans="1:3">
      <c r="A1301" s="53" t="s">
        <v>2371</v>
      </c>
      <c r="B1301" s="54" t="s">
        <v>2372</v>
      </c>
      <c r="C1301" s="55">
        <f>IFERROR(VLOOKUP(A1301,Sheet2!A:D,4,0),0)</f>
        <v>0</v>
      </c>
    </row>
    <row r="1302" ht="20.45" customHeight="1" spans="1:3">
      <c r="A1302" s="51" t="s">
        <v>2373</v>
      </c>
      <c r="B1302" s="52" t="s">
        <v>2374</v>
      </c>
      <c r="C1302" s="50">
        <f>SUM(C1303:C1305)</f>
        <v>10</v>
      </c>
    </row>
    <row r="1303" ht="20.45" customHeight="1" spans="1:3">
      <c r="A1303" s="53" t="s">
        <v>2375</v>
      </c>
      <c r="B1303" s="54" t="s">
        <v>2376</v>
      </c>
      <c r="C1303" s="55">
        <f>IFERROR(VLOOKUP(A1303,Sheet2!A:D,4,0),0)</f>
        <v>0</v>
      </c>
    </row>
    <row r="1304" ht="20.45" customHeight="1" spans="1:3">
      <c r="A1304" s="53" t="s">
        <v>2377</v>
      </c>
      <c r="B1304" s="54" t="s">
        <v>2378</v>
      </c>
      <c r="C1304" s="55">
        <f>IFERROR(VLOOKUP(A1304,Sheet2!A:D,4,0),0)</f>
        <v>10</v>
      </c>
    </row>
    <row r="1305" ht="20.45" customHeight="1" spans="1:3">
      <c r="A1305" s="53" t="s">
        <v>2379</v>
      </c>
      <c r="B1305" s="54" t="s">
        <v>2380</v>
      </c>
      <c r="C1305" s="55">
        <f>IFERROR(VLOOKUP(A1305,Sheet2!A:D,4,0),0)</f>
        <v>0</v>
      </c>
    </row>
    <row r="1306" ht="20.45" customHeight="1" spans="1:3">
      <c r="A1306" s="51" t="s">
        <v>2381</v>
      </c>
      <c r="B1306" s="52" t="s">
        <v>2382</v>
      </c>
      <c r="C1306" s="50">
        <f>SUM(C1307:C1309)</f>
        <v>0</v>
      </c>
    </row>
    <row r="1307" ht="20.45" customHeight="1" spans="1:3">
      <c r="A1307" s="53" t="s">
        <v>2383</v>
      </c>
      <c r="B1307" s="54" t="s">
        <v>2384</v>
      </c>
      <c r="C1307" s="55">
        <f>IFERROR(VLOOKUP(A1307,Sheet2!A:D,4,0),0)</f>
        <v>0</v>
      </c>
    </row>
    <row r="1308" ht="20.45" customHeight="1" spans="1:3">
      <c r="A1308" s="53" t="s">
        <v>2385</v>
      </c>
      <c r="B1308" s="54" t="s">
        <v>2386</v>
      </c>
      <c r="C1308" s="55">
        <f>IFERROR(VLOOKUP(A1308,Sheet2!A:D,4,0),0)</f>
        <v>0</v>
      </c>
    </row>
    <row r="1309" ht="20.45" customHeight="1" spans="1:3">
      <c r="A1309" s="53" t="s">
        <v>2387</v>
      </c>
      <c r="B1309" s="54" t="s">
        <v>2388</v>
      </c>
      <c r="C1309" s="55">
        <f>IFERROR(VLOOKUP(A1309,Sheet2!A:D,4,0),0)</f>
        <v>0</v>
      </c>
    </row>
    <row r="1310" ht="17.45" customHeight="1" spans="1:3">
      <c r="A1310" s="51" t="s">
        <v>2389</v>
      </c>
      <c r="B1310" s="52" t="s">
        <v>2390</v>
      </c>
      <c r="C1310" s="50">
        <f>C1311</f>
        <v>5</v>
      </c>
    </row>
    <row r="1311" ht="17.45" customHeight="1" spans="1:3">
      <c r="A1311" s="53" t="s">
        <v>2391</v>
      </c>
      <c r="B1311" s="54" t="s">
        <v>2392</v>
      </c>
      <c r="C1311" s="55">
        <f>IFERROR(VLOOKUP(A1311,Sheet2!A:D,4,0),0)</f>
        <v>5</v>
      </c>
    </row>
    <row r="1312" ht="17.45" customHeight="1" spans="1:3">
      <c r="A1312" s="51" t="s">
        <v>2393</v>
      </c>
      <c r="B1312" s="52" t="s">
        <v>39</v>
      </c>
      <c r="C1312" s="50">
        <f>IFERROR(VLOOKUP(A1312,#REF!,5,0),0)</f>
        <v>0</v>
      </c>
    </row>
    <row r="1313" spans="1:3">
      <c r="A1313" s="51" t="s">
        <v>2394</v>
      </c>
      <c r="B1313" s="52" t="s">
        <v>40</v>
      </c>
      <c r="C1313" s="50">
        <f>C1314+C1316</f>
        <v>0</v>
      </c>
    </row>
    <row r="1314" spans="1:3">
      <c r="A1314" s="51" t="s">
        <v>2395</v>
      </c>
      <c r="B1314" s="52" t="s">
        <v>2396</v>
      </c>
      <c r="C1314" s="50">
        <f>C1315</f>
        <v>0</v>
      </c>
    </row>
    <row r="1315" spans="1:3">
      <c r="A1315" s="53" t="s">
        <v>2397</v>
      </c>
      <c r="B1315" s="54" t="s">
        <v>2398</v>
      </c>
      <c r="C1315" s="55">
        <f>IFERROR(VLOOKUP(A1315,Sheet2!A:D,4,0),0)</f>
        <v>0</v>
      </c>
    </row>
    <row r="1316" spans="1:3">
      <c r="A1316" s="51" t="s">
        <v>2399</v>
      </c>
      <c r="B1316" s="52" t="s">
        <v>2104</v>
      </c>
      <c r="C1316" s="50">
        <f>C1317</f>
        <v>0</v>
      </c>
    </row>
    <row r="1317" spans="1:3">
      <c r="A1317" s="53" t="s">
        <v>2400</v>
      </c>
      <c r="B1317" s="54" t="s">
        <v>40</v>
      </c>
      <c r="C1317" s="55">
        <f>IFERROR(VLOOKUP(A1317,Sheet2!A:D,4,0),0)</f>
        <v>0</v>
      </c>
    </row>
    <row r="1318" spans="1:3">
      <c r="A1318" s="51" t="s">
        <v>2401</v>
      </c>
      <c r="B1318" s="52" t="s">
        <v>41</v>
      </c>
      <c r="C1318" s="50">
        <f>C1319+C1320+C1321</f>
        <v>0</v>
      </c>
    </row>
    <row r="1319" spans="1:3">
      <c r="A1319" s="51" t="s">
        <v>2402</v>
      </c>
      <c r="B1319" s="52" t="s">
        <v>2403</v>
      </c>
      <c r="C1319" s="50">
        <f>IFERROR(VLOOKUP(A1319,#REF!,5,0),0)</f>
        <v>0</v>
      </c>
    </row>
    <row r="1320" spans="1:3">
      <c r="A1320" s="51" t="s">
        <v>2404</v>
      </c>
      <c r="B1320" s="52" t="s">
        <v>2405</v>
      </c>
      <c r="C1320" s="50">
        <f>IFERROR(VLOOKUP(A1320,#REF!,5,0),0)</f>
        <v>0</v>
      </c>
    </row>
    <row r="1321" spans="1:3">
      <c r="A1321" s="51" t="s">
        <v>2406</v>
      </c>
      <c r="B1321" s="52" t="s">
        <v>2407</v>
      </c>
      <c r="C1321" s="50">
        <f>SUM(C1322:C1325)</f>
        <v>0</v>
      </c>
    </row>
    <row r="1322" spans="1:3">
      <c r="A1322" s="53" t="s">
        <v>2408</v>
      </c>
      <c r="B1322" s="54" t="s">
        <v>2409</v>
      </c>
      <c r="C1322" s="55">
        <f>IFERROR(VLOOKUP(A1322,Sheet2!A:D,4,0),0)</f>
        <v>0</v>
      </c>
    </row>
    <row r="1323" spans="1:3">
      <c r="A1323" s="53" t="s">
        <v>2410</v>
      </c>
      <c r="B1323" s="54" t="s">
        <v>2411</v>
      </c>
      <c r="C1323" s="55">
        <f>IFERROR(VLOOKUP(A1323,Sheet2!A:D,4,0),0)</f>
        <v>0</v>
      </c>
    </row>
    <row r="1324" spans="1:3">
      <c r="A1324" s="53" t="s">
        <v>2412</v>
      </c>
      <c r="B1324" s="54" t="s">
        <v>2413</v>
      </c>
      <c r="C1324" s="55">
        <f>IFERROR(VLOOKUP(A1324,Sheet2!A:D,4,0),0)</f>
        <v>0</v>
      </c>
    </row>
    <row r="1325" spans="1:3">
      <c r="A1325" s="53" t="s">
        <v>2414</v>
      </c>
      <c r="B1325" s="54" t="s">
        <v>2415</v>
      </c>
      <c r="C1325" s="55">
        <f>IFERROR(VLOOKUP(A1325,Sheet2!A:D,4,0),0)</f>
        <v>0</v>
      </c>
    </row>
    <row r="1326" spans="1:3">
      <c r="A1326" s="51" t="s">
        <v>2416</v>
      </c>
      <c r="B1326" s="52" t="s">
        <v>42</v>
      </c>
      <c r="C1326" s="50">
        <f>C1327+C1328+C1329</f>
        <v>0</v>
      </c>
    </row>
    <row r="1327" spans="1:3">
      <c r="A1327" s="51" t="s">
        <v>2417</v>
      </c>
      <c r="B1327" s="52" t="s">
        <v>2418</v>
      </c>
      <c r="C1327" s="50">
        <f>IFERROR(VLOOKUP(A1327,#REF!,5,0),0)</f>
        <v>0</v>
      </c>
    </row>
    <row r="1328" spans="1:3">
      <c r="A1328" s="51" t="s">
        <v>2419</v>
      </c>
      <c r="B1328" s="52" t="s">
        <v>2420</v>
      </c>
      <c r="C1328" s="50">
        <f>IFERROR(VLOOKUP(A1328,#REF!,5,0),0)</f>
        <v>0</v>
      </c>
    </row>
    <row r="1329" spans="1:3">
      <c r="A1329" s="51" t="s">
        <v>2421</v>
      </c>
      <c r="B1329" s="52" t="s">
        <v>2422</v>
      </c>
      <c r="C1329" s="50">
        <f>IFERROR(VLOOKUP(A1329,#REF!,5,0),0)</f>
        <v>0</v>
      </c>
    </row>
    <row r="1330" spans="1:3">
      <c r="A1330" s="68" t="s">
        <v>43</v>
      </c>
      <c r="B1330" s="69"/>
      <c r="C1330" s="70">
        <f>C1331+C1332</f>
        <v>9698</v>
      </c>
    </row>
    <row r="1331" spans="1:3">
      <c r="A1331" s="52">
        <v>2300601</v>
      </c>
      <c r="B1331" s="71" t="s">
        <v>2423</v>
      </c>
      <c r="C1331" s="70">
        <v>5891</v>
      </c>
    </row>
    <row r="1332" spans="1:3">
      <c r="A1332" s="52">
        <v>2300602</v>
      </c>
      <c r="B1332" s="71" t="s">
        <v>2424</v>
      </c>
      <c r="C1332" s="70">
        <f>C1333+C1334+C1335+C1336</f>
        <v>3807</v>
      </c>
    </row>
    <row r="1333" spans="1:3">
      <c r="A1333" s="52"/>
      <c r="B1333" s="71" t="s">
        <v>2425</v>
      </c>
      <c r="C1333" s="70">
        <v>1417</v>
      </c>
    </row>
    <row r="1334" spans="1:3">
      <c r="A1334" s="52"/>
      <c r="B1334" s="71" t="s">
        <v>2426</v>
      </c>
      <c r="C1334" s="70">
        <v>437</v>
      </c>
    </row>
    <row r="1335" spans="1:3">
      <c r="A1335" s="52"/>
      <c r="B1335" s="71" t="s">
        <v>2427</v>
      </c>
      <c r="C1335" s="70">
        <v>976</v>
      </c>
    </row>
    <row r="1336" spans="1:3">
      <c r="A1336" s="52"/>
      <c r="B1336" s="71" t="s">
        <v>2428</v>
      </c>
      <c r="C1336" s="70">
        <v>977</v>
      </c>
    </row>
    <row r="1337" spans="1:3">
      <c r="A1337" s="68" t="s">
        <v>44</v>
      </c>
      <c r="B1337" s="69"/>
      <c r="C1337" s="72">
        <f>C1338</f>
        <v>0</v>
      </c>
    </row>
    <row r="1338" spans="1:3">
      <c r="A1338" s="51">
        <v>23103</v>
      </c>
      <c r="B1338" s="52" t="s">
        <v>2429</v>
      </c>
      <c r="C1338" s="50">
        <f>C1339</f>
        <v>0</v>
      </c>
    </row>
    <row r="1339" spans="1:3">
      <c r="A1339" s="73">
        <v>2310301</v>
      </c>
      <c r="B1339" s="54" t="s">
        <v>2430</v>
      </c>
      <c r="C1339" s="55"/>
    </row>
    <row r="1340" spans="1:3">
      <c r="A1340" s="68" t="s">
        <v>45</v>
      </c>
      <c r="B1340" s="69"/>
      <c r="C1340" s="72">
        <f>C1341</f>
        <v>0</v>
      </c>
    </row>
    <row r="1341" spans="1:3">
      <c r="A1341" s="51">
        <v>23009</v>
      </c>
      <c r="B1341" s="52" t="s">
        <v>2431</v>
      </c>
      <c r="C1341" s="50">
        <f>ROUND(C1343-C6-C1330-C1337,0)</f>
        <v>0</v>
      </c>
    </row>
    <row r="1342" spans="1:3">
      <c r="A1342" s="68" t="s">
        <v>46</v>
      </c>
      <c r="B1342" s="69"/>
      <c r="C1342" s="74"/>
    </row>
    <row r="1343" spans="1:3">
      <c r="A1343" s="75" t="s">
        <v>48</v>
      </c>
      <c r="B1343" s="75"/>
      <c r="C1343" s="70">
        <f>镇一般预算收入!C77</f>
        <v>24902</v>
      </c>
    </row>
  </sheetData>
  <autoFilter xmlns:etc="http://www.wps.cn/officeDocument/2017/etCustomData" ref="A7:F1343" etc:filterBottomFollowUsedRange="0">
    <extLst/>
  </autoFilter>
  <mergeCells count="8">
    <mergeCell ref="A2:C2"/>
    <mergeCell ref="A3:C3"/>
    <mergeCell ref="A6:B6"/>
    <mergeCell ref="A1330:B1330"/>
    <mergeCell ref="A1337:B1337"/>
    <mergeCell ref="A1340:B1340"/>
    <mergeCell ref="A1342:B1342"/>
    <mergeCell ref="A1343:B1343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3"/>
  <sheetViews>
    <sheetView workbookViewId="0">
      <pane ySplit="5" topLeftCell="A69" activePane="bottomLeft" state="frozen"/>
      <selection/>
      <selection pane="bottomLeft" activeCell="C6" sqref="C6:C82"/>
    </sheetView>
  </sheetViews>
  <sheetFormatPr defaultColWidth="9" defaultRowHeight="14.25" outlineLevelCol="3"/>
  <cols>
    <col min="1" max="1" width="13" style="11" customWidth="1"/>
    <col min="2" max="2" width="43.75" style="11" customWidth="1"/>
    <col min="3" max="3" width="12.5" style="12" customWidth="1"/>
    <col min="4" max="4" width="28" style="11" hidden="1" customWidth="1"/>
    <col min="5" max="16384" width="9" style="11"/>
  </cols>
  <sheetData>
    <row r="1" spans="1:3">
      <c r="A1" s="10"/>
    </row>
    <row r="2" ht="55.5" customHeight="1" spans="1:3">
      <c r="A2" s="13" t="s">
        <v>2432</v>
      </c>
      <c r="B2" s="13"/>
      <c r="C2" s="14"/>
    </row>
    <row r="3" ht="19.5" customHeight="1" spans="1:3">
      <c r="A3" s="15" t="s">
        <v>2433</v>
      </c>
      <c r="B3" s="15"/>
      <c r="C3" s="16"/>
    </row>
    <row r="4" ht="19.5" customHeight="1" spans="1:3">
      <c r="C4" s="17" t="s">
        <v>1</v>
      </c>
    </row>
    <row r="5" s="7" customFormat="1" ht="36.75" customHeight="1" spans="1:3">
      <c r="A5" s="18" t="s">
        <v>4</v>
      </c>
      <c r="B5" s="18" t="s">
        <v>5</v>
      </c>
      <c r="C5" s="19" t="s">
        <v>6</v>
      </c>
    </row>
    <row r="6" s="8" customFormat="1" ht="20.25" customHeight="1" spans="1:3">
      <c r="A6" s="20" t="s">
        <v>8</v>
      </c>
      <c r="B6" s="21"/>
      <c r="C6" s="22">
        <f>C7+C12+C23+C31+C38+C42+C45+C49+C52+C58+C61+C66+C69</f>
        <v>15204</v>
      </c>
    </row>
    <row r="7" s="8" customFormat="1" ht="20.25" customHeight="1" spans="1:3">
      <c r="A7" s="23">
        <v>501</v>
      </c>
      <c r="B7" s="23" t="s">
        <v>2434</v>
      </c>
      <c r="C7" s="22">
        <f>SUM(C8:C11)</f>
        <v>3279</v>
      </c>
    </row>
    <row r="8" s="9" customFormat="1" ht="20.25" customHeight="1" spans="1:3">
      <c r="A8" s="24">
        <v>50101</v>
      </c>
      <c r="B8" s="25" t="s">
        <v>2435</v>
      </c>
      <c r="C8" s="26">
        <f>IFERROR(VLOOKUP(A8,Sheet2!F:I,4,0),0)</f>
        <v>1484</v>
      </c>
    </row>
    <row r="9" s="9" customFormat="1" ht="20.25" customHeight="1" spans="1:3">
      <c r="A9" s="24">
        <v>50102</v>
      </c>
      <c r="B9" s="25" t="s">
        <v>2436</v>
      </c>
      <c r="C9" s="26">
        <f>IFERROR(VLOOKUP(A9,Sheet2!F:I,4,0),0)</f>
        <v>440</v>
      </c>
    </row>
    <row r="10" s="9" customFormat="1" ht="20.25" customHeight="1" spans="1:3">
      <c r="A10" s="24">
        <v>50103</v>
      </c>
      <c r="B10" s="25" t="s">
        <v>2211</v>
      </c>
      <c r="C10" s="26">
        <f>IFERROR(VLOOKUP(A10,Sheet2!F:I,4,0),0)</f>
        <v>167</v>
      </c>
    </row>
    <row r="11" s="9" customFormat="1" ht="20.25" customHeight="1" spans="1:3">
      <c r="A11" s="24">
        <v>50199</v>
      </c>
      <c r="B11" s="25" t="s">
        <v>2437</v>
      </c>
      <c r="C11" s="26">
        <f>IFERROR(VLOOKUP(A11,Sheet2!F:I,4,0),0)</f>
        <v>1188</v>
      </c>
    </row>
    <row r="12" s="8" customFormat="1" ht="20.25" customHeight="1" spans="1:3">
      <c r="A12" s="23">
        <v>502</v>
      </c>
      <c r="B12" s="23" t="s">
        <v>2438</v>
      </c>
      <c r="C12" s="22">
        <f>SUM(C13:C22)</f>
        <v>1008</v>
      </c>
    </row>
    <row r="13" s="9" customFormat="1" ht="20.25" customHeight="1" spans="1:3">
      <c r="A13" s="24">
        <v>50201</v>
      </c>
      <c r="B13" s="25" t="s">
        <v>2439</v>
      </c>
      <c r="C13" s="26">
        <f>IFERROR(VLOOKUP(A13,Sheet2!F:I,4,0),0)</f>
        <v>438</v>
      </c>
    </row>
    <row r="14" s="9" customFormat="1" ht="20.25" customHeight="1" spans="1:3">
      <c r="A14" s="24">
        <v>50202</v>
      </c>
      <c r="B14" s="25" t="s">
        <v>2440</v>
      </c>
      <c r="C14" s="26">
        <f>IFERROR(VLOOKUP(A14,Sheet2!F:I,4,0),0)</f>
        <v>3</v>
      </c>
    </row>
    <row r="15" s="9" customFormat="1" ht="20.25" customHeight="1" spans="1:3">
      <c r="A15" s="24">
        <v>50203</v>
      </c>
      <c r="B15" s="25" t="s">
        <v>2441</v>
      </c>
      <c r="C15" s="26">
        <f>IFERROR(VLOOKUP(A15,Sheet2!F:I,4,0),0)</f>
        <v>6</v>
      </c>
    </row>
    <row r="16" s="9" customFormat="1" ht="20.25" customHeight="1" spans="1:3">
      <c r="A16" s="24">
        <v>50204</v>
      </c>
      <c r="B16" s="25" t="s">
        <v>2442</v>
      </c>
      <c r="C16" s="26">
        <f>IFERROR(VLOOKUP(A16,Sheet2!F:I,4,0),0)</f>
        <v>0</v>
      </c>
    </row>
    <row r="17" s="9" customFormat="1" ht="20.25" customHeight="1" spans="1:4">
      <c r="A17" s="24">
        <v>50205</v>
      </c>
      <c r="B17" s="25" t="s">
        <v>2443</v>
      </c>
      <c r="C17" s="26">
        <f>IFERROR(VLOOKUP(A17,Sheet2!F:I,4,0),0)</f>
        <v>109</v>
      </c>
    </row>
    <row r="18" s="9" customFormat="1" ht="20.25" customHeight="1" spans="1:4">
      <c r="A18" s="24">
        <v>50206</v>
      </c>
      <c r="B18" s="25" t="s">
        <v>2444</v>
      </c>
      <c r="C18" s="26">
        <f>IFERROR(VLOOKUP(A18,Sheet2!F:I,4,0),0)</f>
        <v>16</v>
      </c>
    </row>
    <row r="19" s="9" customFormat="1" ht="20.25" customHeight="1" spans="1:4">
      <c r="A19" s="24">
        <v>50207</v>
      </c>
      <c r="B19" s="25" t="s">
        <v>2445</v>
      </c>
      <c r="C19" s="26">
        <f>IFERROR(VLOOKUP(A19,Sheet2!F:I,4,0),0)</f>
        <v>0</v>
      </c>
    </row>
    <row r="20" s="9" customFormat="1" ht="20.25" customHeight="1" spans="1:4">
      <c r="A20" s="24">
        <v>50208</v>
      </c>
      <c r="B20" s="25" t="s">
        <v>2446</v>
      </c>
      <c r="C20" s="26">
        <f>IFERROR(VLOOKUP(A20,Sheet2!F:I,4,0),0)</f>
        <v>19</v>
      </c>
    </row>
    <row r="21" s="9" customFormat="1" ht="20.25" customHeight="1" spans="1:4">
      <c r="A21" s="24">
        <v>50209</v>
      </c>
      <c r="B21" s="25" t="s">
        <v>2447</v>
      </c>
      <c r="C21" s="26">
        <f>IFERROR(VLOOKUP(A21,Sheet2!F:I,4,0),0)</f>
        <v>1</v>
      </c>
    </row>
    <row r="22" s="9" customFormat="1" ht="20.25" customHeight="1" spans="1:4">
      <c r="A22" s="24">
        <v>50299</v>
      </c>
      <c r="B22" s="25" t="s">
        <v>2448</v>
      </c>
      <c r="C22" s="26">
        <f>IFERROR(VLOOKUP(A22,Sheet2!F:I,4,0),0)</f>
        <v>416</v>
      </c>
      <c r="D22" s="9" t="s">
        <v>2449</v>
      </c>
    </row>
    <row r="23" s="8" customFormat="1" ht="20.25" customHeight="1" spans="1:4">
      <c r="A23" s="23">
        <v>503</v>
      </c>
      <c r="B23" s="23" t="s">
        <v>2450</v>
      </c>
      <c r="C23" s="22">
        <f>SUM(C24:C30)</f>
        <v>61</v>
      </c>
    </row>
    <row r="24" s="9" customFormat="1" ht="20.25" customHeight="1" spans="1:4">
      <c r="A24" s="24">
        <v>50301</v>
      </c>
      <c r="B24" s="25" t="s">
        <v>2451</v>
      </c>
      <c r="C24" s="26">
        <f>IFERROR(VLOOKUP(A24,Sheet2!F:I,4,0),0)</f>
        <v>0</v>
      </c>
    </row>
    <row r="25" s="9" customFormat="1" ht="20.25" customHeight="1" spans="1:4">
      <c r="A25" s="24">
        <v>50302</v>
      </c>
      <c r="B25" s="25" t="s">
        <v>2452</v>
      </c>
      <c r="C25" s="26">
        <f>IFERROR(VLOOKUP(A25,Sheet2!F:I,4,0),0)</f>
        <v>0</v>
      </c>
    </row>
    <row r="26" s="9" customFormat="1" ht="20.25" customHeight="1" spans="1:4">
      <c r="A26" s="24">
        <v>50303</v>
      </c>
      <c r="B26" s="25" t="s">
        <v>2453</v>
      </c>
      <c r="C26" s="26">
        <f>IFERROR(VLOOKUP(A26,Sheet2!F:I,4,0),0)</f>
        <v>0</v>
      </c>
    </row>
    <row r="27" s="9" customFormat="1" ht="20.25" customHeight="1" spans="1:4">
      <c r="A27" s="24">
        <v>50305</v>
      </c>
      <c r="B27" s="25" t="s">
        <v>2454</v>
      </c>
      <c r="C27" s="26">
        <f>IFERROR(VLOOKUP(A27,Sheet2!F:I,4,0),0)</f>
        <v>0</v>
      </c>
    </row>
    <row r="28" s="9" customFormat="1" ht="20.25" customHeight="1" spans="1:4">
      <c r="A28" s="24">
        <v>50306</v>
      </c>
      <c r="B28" s="25" t="s">
        <v>2455</v>
      </c>
      <c r="C28" s="26">
        <f>IFERROR(VLOOKUP(A28,Sheet2!F:I,4,0),0)</f>
        <v>61</v>
      </c>
    </row>
    <row r="29" s="9" customFormat="1" ht="20.25" customHeight="1" spans="1:4">
      <c r="A29" s="24">
        <v>50307</v>
      </c>
      <c r="B29" s="25" t="s">
        <v>2456</v>
      </c>
      <c r="C29" s="26">
        <f>IFERROR(VLOOKUP(A29,Sheet2!F:I,4,0),0)</f>
        <v>0</v>
      </c>
    </row>
    <row r="30" s="9" customFormat="1" ht="20.25" customHeight="1" spans="1:4">
      <c r="A30" s="24">
        <v>50399</v>
      </c>
      <c r="B30" s="25" t="s">
        <v>2457</v>
      </c>
      <c r="C30" s="26">
        <f>IFERROR(VLOOKUP(A30,Sheet2!F:I,4,0),0)</f>
        <v>0</v>
      </c>
    </row>
    <row r="31" s="8" customFormat="1" ht="20.25" customHeight="1" spans="1:4">
      <c r="A31" s="23">
        <v>504</v>
      </c>
      <c r="B31" s="23" t="s">
        <v>2458</v>
      </c>
      <c r="C31" s="22">
        <f>SUM(C32:C37)</f>
        <v>0</v>
      </c>
    </row>
    <row r="32" s="9" customFormat="1" ht="20.25" customHeight="1" spans="1:4">
      <c r="A32" s="24">
        <v>50401</v>
      </c>
      <c r="B32" s="25" t="s">
        <v>2451</v>
      </c>
      <c r="C32" s="26">
        <f>IFERROR(VLOOKUP(A32,Sheet2!F:I,4,0),0)</f>
        <v>0</v>
      </c>
    </row>
    <row r="33" s="9" customFormat="1" ht="20.25" customHeight="1" spans="1:3">
      <c r="A33" s="24">
        <v>50402</v>
      </c>
      <c r="B33" s="25" t="s">
        <v>2452</v>
      </c>
      <c r="C33" s="26">
        <f>IFERROR(VLOOKUP(A33,Sheet2!F:I,4,0),0)</f>
        <v>0</v>
      </c>
    </row>
    <row r="34" s="9" customFormat="1" ht="20.25" customHeight="1" spans="1:3">
      <c r="A34" s="24">
        <v>50403</v>
      </c>
      <c r="B34" s="25" t="s">
        <v>2453</v>
      </c>
      <c r="C34" s="26">
        <f>IFERROR(VLOOKUP(A34,Sheet2!F:I,4,0),0)</f>
        <v>0</v>
      </c>
    </row>
    <row r="35" s="9" customFormat="1" ht="20.25" customHeight="1" spans="1:3">
      <c r="A35" s="24">
        <v>50404</v>
      </c>
      <c r="B35" s="25" t="s">
        <v>2455</v>
      </c>
      <c r="C35" s="26">
        <f>IFERROR(VLOOKUP(A35,Sheet2!F:I,4,0),0)</f>
        <v>0</v>
      </c>
    </row>
    <row r="36" s="9" customFormat="1" ht="20.25" customHeight="1" spans="1:3">
      <c r="A36" s="24">
        <v>50405</v>
      </c>
      <c r="B36" s="25" t="s">
        <v>2456</v>
      </c>
      <c r="C36" s="26">
        <f>IFERROR(VLOOKUP(A36,Sheet2!F:I,4,0),0)</f>
        <v>0</v>
      </c>
    </row>
    <row r="37" s="9" customFormat="1" ht="20.25" customHeight="1" spans="1:3">
      <c r="A37" s="24">
        <v>50499</v>
      </c>
      <c r="B37" s="25" t="s">
        <v>2457</v>
      </c>
      <c r="C37" s="26">
        <f>IFERROR(VLOOKUP(A37,Sheet2!F:I,4,0),0)</f>
        <v>0</v>
      </c>
    </row>
    <row r="38" s="8" customFormat="1" ht="20.25" customHeight="1" spans="1:3">
      <c r="A38" s="23">
        <v>505</v>
      </c>
      <c r="B38" s="23" t="s">
        <v>2459</v>
      </c>
      <c r="C38" s="22">
        <f>SUM(C39:C41)</f>
        <v>8442</v>
      </c>
    </row>
    <row r="39" s="9" customFormat="1" ht="20.25" customHeight="1" spans="1:3">
      <c r="A39" s="24">
        <v>50501</v>
      </c>
      <c r="B39" s="25" t="s">
        <v>2460</v>
      </c>
      <c r="C39" s="26">
        <f>IFERROR(VLOOKUP(A39,Sheet2!F:I,4,0),0)</f>
        <v>7219</v>
      </c>
    </row>
    <row r="40" s="9" customFormat="1" ht="20.25" customHeight="1" spans="1:3">
      <c r="A40" s="24">
        <v>50502</v>
      </c>
      <c r="B40" s="25" t="s">
        <v>2461</v>
      </c>
      <c r="C40" s="26">
        <f>IFERROR(VLOOKUP(A40,Sheet2!F:I,4,0),0)</f>
        <v>1223</v>
      </c>
    </row>
    <row r="41" s="9" customFormat="1" ht="20.25" customHeight="1" spans="1:3">
      <c r="A41" s="24">
        <v>50599</v>
      </c>
      <c r="B41" s="25" t="s">
        <v>2462</v>
      </c>
      <c r="C41" s="26">
        <f>IFERROR(VLOOKUP(A41,Sheet2!F:I,4,0),0)</f>
        <v>0</v>
      </c>
    </row>
    <row r="42" s="8" customFormat="1" ht="20.25" customHeight="1" spans="1:3">
      <c r="A42" s="23">
        <v>506</v>
      </c>
      <c r="B42" s="23" t="s">
        <v>2463</v>
      </c>
      <c r="C42" s="22">
        <f>SUM(C43:C44)</f>
        <v>331</v>
      </c>
    </row>
    <row r="43" s="9" customFormat="1" ht="20.25" customHeight="1" spans="1:3">
      <c r="A43" s="24">
        <v>50601</v>
      </c>
      <c r="B43" s="25" t="s">
        <v>2464</v>
      </c>
      <c r="C43" s="26">
        <f>IFERROR(VLOOKUP(A43,Sheet2!F:I,4,0),0)</f>
        <v>331</v>
      </c>
    </row>
    <row r="44" s="9" customFormat="1" ht="20.25" customHeight="1" spans="1:3">
      <c r="A44" s="24">
        <v>50602</v>
      </c>
      <c r="B44" s="25" t="s">
        <v>2465</v>
      </c>
      <c r="C44" s="26">
        <f>IFERROR(VLOOKUP(A44,Sheet2!F:I,4,0),0)</f>
        <v>0</v>
      </c>
    </row>
    <row r="45" s="8" customFormat="1" ht="20.25" customHeight="1" spans="1:3">
      <c r="A45" s="23">
        <v>507</v>
      </c>
      <c r="B45" s="23" t="s">
        <v>2466</v>
      </c>
      <c r="C45" s="22">
        <f>SUM(C46:C48)</f>
        <v>0</v>
      </c>
    </row>
    <row r="46" s="9" customFormat="1" ht="20.25" customHeight="1" spans="1:3">
      <c r="A46" s="24">
        <v>50701</v>
      </c>
      <c r="B46" s="25" t="s">
        <v>2467</v>
      </c>
      <c r="C46" s="26">
        <f>IFERROR(VLOOKUP(A46,Sheet2!F:I,4,0),0)</f>
        <v>0</v>
      </c>
    </row>
    <row r="47" s="9" customFormat="1" ht="20.25" customHeight="1" spans="1:3">
      <c r="A47" s="24">
        <v>50702</v>
      </c>
      <c r="B47" s="25" t="s">
        <v>2468</v>
      </c>
      <c r="C47" s="26">
        <f>IFERROR(VLOOKUP(A47,Sheet2!F:I,4,0),0)</f>
        <v>0</v>
      </c>
    </row>
    <row r="48" s="9" customFormat="1" ht="20.25" customHeight="1" spans="1:3">
      <c r="A48" s="24">
        <v>50799</v>
      </c>
      <c r="B48" s="25" t="s">
        <v>2469</v>
      </c>
      <c r="C48" s="26">
        <f>IFERROR(VLOOKUP(A48,Sheet2!F:I,4,0),0)</f>
        <v>0</v>
      </c>
    </row>
    <row r="49" s="8" customFormat="1" ht="20.25" customHeight="1" spans="1:3">
      <c r="A49" s="23">
        <v>508</v>
      </c>
      <c r="B49" s="23" t="s">
        <v>2470</v>
      </c>
      <c r="C49" s="22">
        <f>SUM(C50:C51)</f>
        <v>0</v>
      </c>
    </row>
    <row r="50" s="9" customFormat="1" ht="20.25" customHeight="1" spans="1:3">
      <c r="A50" s="24">
        <v>50801</v>
      </c>
      <c r="B50" s="25" t="s">
        <v>2471</v>
      </c>
      <c r="C50" s="26">
        <f>IFERROR(VLOOKUP(A50,Sheet2!F:I,4,0),0)</f>
        <v>0</v>
      </c>
    </row>
    <row r="51" s="9" customFormat="1" ht="20.25" customHeight="1" spans="1:3">
      <c r="A51" s="24">
        <v>50802</v>
      </c>
      <c r="B51" s="25" t="s">
        <v>2472</v>
      </c>
      <c r="C51" s="26">
        <f>IFERROR(VLOOKUP(A51,Sheet2!F:I,4,0),0)</f>
        <v>0</v>
      </c>
    </row>
    <row r="52" s="8" customFormat="1" ht="20.25" customHeight="1" spans="1:3">
      <c r="A52" s="23">
        <v>509</v>
      </c>
      <c r="B52" s="23" t="s">
        <v>2473</v>
      </c>
      <c r="C52" s="22">
        <f>SUM(C53:C57)</f>
        <v>1785</v>
      </c>
    </row>
    <row r="53" s="9" customFormat="1" ht="20.25" customHeight="1" spans="1:3">
      <c r="A53" s="24">
        <v>50901</v>
      </c>
      <c r="B53" s="25" t="s">
        <v>2474</v>
      </c>
      <c r="C53" s="26">
        <f>IFERROR(VLOOKUP(A53,Sheet2!F:I,4,0),0)</f>
        <v>538</v>
      </c>
    </row>
    <row r="54" s="9" customFormat="1" ht="20.25" customHeight="1" spans="1:3">
      <c r="A54" s="24">
        <v>50902</v>
      </c>
      <c r="B54" s="25" t="s">
        <v>2475</v>
      </c>
      <c r="C54" s="26">
        <f>IFERROR(VLOOKUP(A54,Sheet2!F:I,4,0),0)</f>
        <v>6</v>
      </c>
    </row>
    <row r="55" s="9" customFormat="1" ht="20.25" customHeight="1" spans="1:3">
      <c r="A55" s="24">
        <v>50903</v>
      </c>
      <c r="B55" s="25" t="s">
        <v>2476</v>
      </c>
      <c r="C55" s="26">
        <f>IFERROR(VLOOKUP(A55,Sheet2!F:I,4,0),0)</f>
        <v>9</v>
      </c>
    </row>
    <row r="56" s="9" customFormat="1" ht="20.25" customHeight="1" spans="1:3">
      <c r="A56" s="24">
        <v>50905</v>
      </c>
      <c r="B56" s="25" t="s">
        <v>2477</v>
      </c>
      <c r="C56" s="26">
        <f>IFERROR(VLOOKUP(A56,Sheet2!F:I,4,0),0)</f>
        <v>856</v>
      </c>
    </row>
    <row r="57" s="9" customFormat="1" ht="20.25" customHeight="1" spans="1:3">
      <c r="A57" s="24">
        <v>50999</v>
      </c>
      <c r="B57" s="25" t="s">
        <v>2478</v>
      </c>
      <c r="C57" s="26">
        <f>IFERROR(VLOOKUP(A57,Sheet2!F:I,4,0),0)</f>
        <v>376</v>
      </c>
    </row>
    <row r="58" s="8" customFormat="1" ht="20.25" customHeight="1" spans="1:3">
      <c r="A58" s="23">
        <v>510</v>
      </c>
      <c r="B58" s="23" t="s">
        <v>2479</v>
      </c>
      <c r="C58" s="22">
        <f>SUM(C59:C60)</f>
        <v>298</v>
      </c>
    </row>
    <row r="59" s="9" customFormat="1" ht="20.25" customHeight="1" spans="1:3">
      <c r="A59" s="24">
        <v>51002</v>
      </c>
      <c r="B59" s="25" t="s">
        <v>2480</v>
      </c>
      <c r="C59" s="26">
        <f>IFERROR(VLOOKUP(A59,Sheet2!F:I,4,0),0)</f>
        <v>298</v>
      </c>
    </row>
    <row r="60" s="9" customFormat="1" ht="20.25" customHeight="1" spans="1:3">
      <c r="A60" s="24">
        <v>51003</v>
      </c>
      <c r="B60" s="25" t="s">
        <v>2481</v>
      </c>
      <c r="C60" s="26">
        <f>IFERROR(VLOOKUP(A60,Sheet2!F:I,4,0),0)</f>
        <v>0</v>
      </c>
    </row>
    <row r="61" s="8" customFormat="1" ht="20.25" customHeight="1" spans="1:3">
      <c r="A61" s="23">
        <v>511</v>
      </c>
      <c r="B61" s="23" t="s">
        <v>2482</v>
      </c>
      <c r="C61" s="22">
        <f>SUM(C62:C65)</f>
        <v>0</v>
      </c>
    </row>
    <row r="62" s="9" customFormat="1" ht="20.25" customHeight="1" spans="1:3">
      <c r="A62" s="24">
        <v>51101</v>
      </c>
      <c r="B62" s="25" t="s">
        <v>2483</v>
      </c>
      <c r="C62" s="26">
        <f>IFERROR(VLOOKUP(A62,Sheet2!F:I,4,0),0)</f>
        <v>0</v>
      </c>
    </row>
    <row r="63" s="9" customFormat="1" ht="20.25" customHeight="1" spans="1:3">
      <c r="A63" s="24">
        <v>51102</v>
      </c>
      <c r="B63" s="25" t="s">
        <v>2484</v>
      </c>
      <c r="C63" s="26">
        <f>IFERROR(VLOOKUP(A63,Sheet2!F:I,4,0),0)</f>
        <v>0</v>
      </c>
    </row>
    <row r="64" s="9" customFormat="1" ht="20.25" customHeight="1" spans="1:3">
      <c r="A64" s="24">
        <v>51103</v>
      </c>
      <c r="B64" s="25" t="s">
        <v>2485</v>
      </c>
      <c r="C64" s="26">
        <f>IFERROR(VLOOKUP(A64,Sheet2!F:I,4,0),0)</f>
        <v>0</v>
      </c>
    </row>
    <row r="65" s="9" customFormat="1" ht="20.25" customHeight="1" spans="1:3">
      <c r="A65" s="24">
        <v>51104</v>
      </c>
      <c r="B65" s="25" t="s">
        <v>2486</v>
      </c>
      <c r="C65" s="26">
        <f>IFERROR(VLOOKUP(A65,Sheet2!F:I,4,0),0)</f>
        <v>0</v>
      </c>
    </row>
    <row r="66" s="8" customFormat="1" ht="20.25" customHeight="1" spans="1:3">
      <c r="A66" s="23">
        <v>514</v>
      </c>
      <c r="B66" s="23" t="s">
        <v>2487</v>
      </c>
      <c r="C66" s="22">
        <f>SUM(C67:C68)</f>
        <v>0</v>
      </c>
    </row>
    <row r="67" s="9" customFormat="1" ht="20.25" customHeight="1" spans="1:3">
      <c r="A67" s="24">
        <v>51401</v>
      </c>
      <c r="B67" s="25" t="s">
        <v>39</v>
      </c>
      <c r="C67" s="26">
        <f>IFERROR(VLOOKUP(A67,Sheet2!F:I,4,0),0)</f>
        <v>0</v>
      </c>
    </row>
    <row r="68" s="9" customFormat="1" ht="20.25" customHeight="1" spans="1:3">
      <c r="A68" s="24">
        <v>51402</v>
      </c>
      <c r="B68" s="25" t="s">
        <v>2488</v>
      </c>
      <c r="C68" s="26">
        <f>IFERROR(VLOOKUP(A68,Sheet2!F:I,4,0),0)</f>
        <v>0</v>
      </c>
    </row>
    <row r="69" s="8" customFormat="1" ht="20.25" customHeight="1" spans="1:3">
      <c r="A69" s="23">
        <v>599</v>
      </c>
      <c r="B69" s="23" t="s">
        <v>40</v>
      </c>
      <c r="C69" s="22">
        <f>SUM(C70:C73)</f>
        <v>0</v>
      </c>
    </row>
    <row r="70" s="9" customFormat="1" ht="20.25" customHeight="1" spans="1:3">
      <c r="A70" s="24">
        <v>59906</v>
      </c>
      <c r="B70" s="25" t="s">
        <v>2489</v>
      </c>
      <c r="C70" s="26">
        <f>IFERROR(VLOOKUP(A70,Sheet2!F:I,4,0),0)</f>
        <v>0</v>
      </c>
    </row>
    <row r="71" s="9" customFormat="1" ht="20.25" customHeight="1" spans="1:3">
      <c r="A71" s="24">
        <v>59907</v>
      </c>
      <c r="B71" s="25" t="s">
        <v>495</v>
      </c>
      <c r="C71" s="26">
        <f>IFERROR(VLOOKUP(A71,Sheet2!F:I,4,0),0)</f>
        <v>0</v>
      </c>
    </row>
    <row r="72" s="9" customFormat="1" ht="20.25" customHeight="1" spans="1:3">
      <c r="A72" s="24">
        <v>59908</v>
      </c>
      <c r="B72" s="25" t="s">
        <v>2490</v>
      </c>
      <c r="C72" s="26">
        <f>IFERROR(VLOOKUP(A72,Sheet2!F:I,4,0),0)</f>
        <v>0</v>
      </c>
    </row>
    <row r="73" s="9" customFormat="1" ht="20.25" customHeight="1" spans="1:3">
      <c r="A73" s="24">
        <v>59999</v>
      </c>
      <c r="B73" s="25" t="s">
        <v>40</v>
      </c>
      <c r="C73" s="26">
        <f>IFERROR(VLOOKUP(A73,Sheet2!F:I,4,0),0)</f>
        <v>0</v>
      </c>
    </row>
    <row r="74" s="8" customFormat="1" ht="20.25" customHeight="1" spans="1:3">
      <c r="A74" s="27" t="s">
        <v>43</v>
      </c>
      <c r="B74" s="28"/>
      <c r="C74" s="22">
        <f>C75+C76</f>
        <v>9698</v>
      </c>
    </row>
    <row r="75" s="8" customFormat="1" ht="20.25" customHeight="1" spans="1:3">
      <c r="A75" s="29" t="s">
        <v>2491</v>
      </c>
      <c r="B75" s="30" t="s">
        <v>2423</v>
      </c>
      <c r="C75" s="31">
        <f>'镇一般预算支出-功能'!C1331</f>
        <v>5891</v>
      </c>
    </row>
    <row r="76" ht="20.25" customHeight="1" spans="1:3">
      <c r="A76" s="29">
        <v>2300602</v>
      </c>
      <c r="B76" s="30" t="s">
        <v>2424</v>
      </c>
      <c r="C76" s="22">
        <f>'镇一般预算支出-功能'!C1332</f>
        <v>3807</v>
      </c>
    </row>
    <row r="77" ht="20.25" customHeight="1" spans="1:3">
      <c r="A77" s="27" t="s">
        <v>44</v>
      </c>
      <c r="B77" s="28"/>
      <c r="C77" s="32">
        <f>C78</f>
        <v>0</v>
      </c>
    </row>
    <row r="78" ht="20.25" customHeight="1" spans="1:3">
      <c r="A78" s="33">
        <v>23103</v>
      </c>
      <c r="B78" s="33" t="s">
        <v>2429</v>
      </c>
      <c r="C78" s="32">
        <f>C79</f>
        <v>0</v>
      </c>
    </row>
    <row r="79" s="10" customFormat="1" ht="20.25" customHeight="1" spans="1:3">
      <c r="A79" s="34">
        <v>2310301</v>
      </c>
      <c r="B79" s="35" t="s">
        <v>2430</v>
      </c>
      <c r="C79" s="32"/>
    </row>
    <row r="80" ht="20.25" customHeight="1" spans="1:3">
      <c r="A80" s="27" t="s">
        <v>45</v>
      </c>
      <c r="B80" s="28"/>
      <c r="C80" s="32">
        <f>C81</f>
        <v>0</v>
      </c>
    </row>
    <row r="81" ht="20.25" customHeight="1" spans="1:3">
      <c r="A81" s="36">
        <v>23009</v>
      </c>
      <c r="B81" s="37" t="s">
        <v>2431</v>
      </c>
      <c r="C81" s="32">
        <f>ROUND(C83-C77-C74-C6,0)</f>
        <v>0</v>
      </c>
    </row>
    <row r="82" ht="20.25" customHeight="1" spans="1:3">
      <c r="A82" s="20" t="s">
        <v>46</v>
      </c>
      <c r="B82" s="21"/>
      <c r="C82" s="32">
        <v>0</v>
      </c>
    </row>
    <row r="83" ht="20.25" customHeight="1" spans="1:3">
      <c r="A83" s="38" t="s">
        <v>48</v>
      </c>
      <c r="B83" s="38"/>
      <c r="C83" s="22">
        <f>镇一般预算收入!C77</f>
        <v>24902</v>
      </c>
    </row>
  </sheetData>
  <autoFilter xmlns:etc="http://www.wps.cn/officeDocument/2017/etCustomData" ref="A7:C83" etc:filterBottomFollowUsedRange="0">
    <extLst/>
  </autoFilter>
  <mergeCells count="8">
    <mergeCell ref="A2:C2"/>
    <mergeCell ref="A3:C3"/>
    <mergeCell ref="A6:B6"/>
    <mergeCell ref="A74:B74"/>
    <mergeCell ref="A77:B77"/>
    <mergeCell ref="A80:B80"/>
    <mergeCell ref="A82:B82"/>
    <mergeCell ref="A83:B83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06"/>
  <sheetViews>
    <sheetView workbookViewId="0">
      <selection activeCell="F12" sqref="F12"/>
    </sheetView>
  </sheetViews>
  <sheetFormatPr defaultColWidth="9" defaultRowHeight="13.5"/>
  <cols>
    <col min="2" max="2" width="17.5" customWidth="1"/>
    <col min="7" max="7" width="18.375" customWidth="1"/>
  </cols>
  <sheetData>
    <row r="2" spans="1:9">
      <c r="A2" t="s">
        <v>2492</v>
      </c>
      <c r="B2" t="s">
        <v>2493</v>
      </c>
      <c r="F2" t="s">
        <v>2492</v>
      </c>
      <c r="G2" t="s">
        <v>2493</v>
      </c>
    </row>
    <row r="3" ht="14.25" spans="1:9">
      <c r="A3" s="1" t="s">
        <v>125</v>
      </c>
      <c r="B3">
        <v>10000</v>
      </c>
      <c r="C3">
        <f>B3/10000</f>
        <v>1</v>
      </c>
      <c r="D3">
        <f>ROUND(C3,0)</f>
        <v>1</v>
      </c>
      <c r="F3" s="2">
        <v>50101</v>
      </c>
      <c r="G3">
        <v>14838784</v>
      </c>
      <c r="H3">
        <f>G3/10000</f>
        <v>1483.8784</v>
      </c>
      <c r="I3">
        <f>ROUND(H3,0)</f>
        <v>1484</v>
      </c>
    </row>
    <row r="4" ht="14.25" spans="1:9">
      <c r="A4" s="1" t="s">
        <v>131</v>
      </c>
      <c r="B4">
        <v>75000</v>
      </c>
      <c r="C4">
        <f t="shared" ref="C4:C67" si="0">B4/10000</f>
        <v>7.5</v>
      </c>
      <c r="D4">
        <f t="shared" ref="D4:D67" si="1">ROUND(C4,0)</f>
        <v>8</v>
      </c>
      <c r="F4" s="2">
        <v>50102</v>
      </c>
      <c r="G4">
        <v>4401142</v>
      </c>
      <c r="H4">
        <f t="shared" ref="H4:H24" si="2">G4/10000</f>
        <v>440.1142</v>
      </c>
      <c r="I4">
        <f t="shared" ref="I4:I23" si="3">ROUND(H4,0)</f>
        <v>440</v>
      </c>
    </row>
    <row r="5" ht="14.25" spans="1:9">
      <c r="A5" s="1" t="s">
        <v>139</v>
      </c>
      <c r="B5">
        <v>50000</v>
      </c>
      <c r="C5">
        <f t="shared" si="0"/>
        <v>5</v>
      </c>
      <c r="D5">
        <f t="shared" si="1"/>
        <v>5</v>
      </c>
      <c r="F5" s="2">
        <v>50103</v>
      </c>
      <c r="G5">
        <v>1672172</v>
      </c>
      <c r="H5">
        <f t="shared" si="2"/>
        <v>167.2172</v>
      </c>
      <c r="I5">
        <f t="shared" si="3"/>
        <v>167</v>
      </c>
    </row>
    <row r="6" ht="14.25" spans="1:9">
      <c r="A6" s="1" t="s">
        <v>157</v>
      </c>
      <c r="B6">
        <v>11905429</v>
      </c>
      <c r="C6">
        <f t="shared" si="0"/>
        <v>1190.5429</v>
      </c>
      <c r="D6" s="3">
        <v>1190</v>
      </c>
      <c r="F6" s="2">
        <v>50199</v>
      </c>
      <c r="G6">
        <v>11878292</v>
      </c>
      <c r="H6">
        <f t="shared" si="2"/>
        <v>1187.8292</v>
      </c>
      <c r="I6">
        <f t="shared" si="3"/>
        <v>1188</v>
      </c>
    </row>
    <row r="7" ht="14.25" spans="1:9">
      <c r="A7" s="1" t="s">
        <v>168</v>
      </c>
      <c r="B7">
        <v>3187500.66</v>
      </c>
      <c r="C7">
        <f t="shared" si="0"/>
        <v>318.750066</v>
      </c>
      <c r="D7">
        <f t="shared" si="1"/>
        <v>319</v>
      </c>
      <c r="F7" s="2">
        <v>50201</v>
      </c>
      <c r="G7">
        <v>4376300</v>
      </c>
      <c r="H7">
        <f t="shared" si="2"/>
        <v>437.63</v>
      </c>
      <c r="I7">
        <f t="shared" si="3"/>
        <v>438</v>
      </c>
    </row>
    <row r="8" ht="14.25" spans="1:9">
      <c r="A8" s="1" t="s">
        <v>169</v>
      </c>
      <c r="B8">
        <v>960000</v>
      </c>
      <c r="C8">
        <f t="shared" si="0"/>
        <v>96</v>
      </c>
      <c r="D8">
        <f t="shared" si="1"/>
        <v>96</v>
      </c>
      <c r="F8" s="2">
        <v>50202</v>
      </c>
      <c r="G8">
        <v>30000</v>
      </c>
      <c r="H8">
        <f t="shared" si="2"/>
        <v>3</v>
      </c>
      <c r="I8">
        <f t="shared" si="3"/>
        <v>3</v>
      </c>
    </row>
    <row r="9" ht="14.25" spans="1:9">
      <c r="A9" s="1" t="s">
        <v>209</v>
      </c>
      <c r="B9">
        <v>1105357</v>
      </c>
      <c r="C9">
        <f t="shared" si="0"/>
        <v>110.5357</v>
      </c>
      <c r="D9">
        <f t="shared" si="1"/>
        <v>111</v>
      </c>
      <c r="F9" s="2">
        <v>50203</v>
      </c>
      <c r="G9">
        <v>60000</v>
      </c>
      <c r="H9">
        <f t="shared" si="2"/>
        <v>6</v>
      </c>
      <c r="I9">
        <f t="shared" si="3"/>
        <v>6</v>
      </c>
    </row>
    <row r="10" ht="14.25" spans="1:9">
      <c r="A10" s="1" t="s">
        <v>282</v>
      </c>
      <c r="B10">
        <v>50000</v>
      </c>
      <c r="C10">
        <f t="shared" si="0"/>
        <v>5</v>
      </c>
      <c r="D10">
        <f t="shared" si="1"/>
        <v>5</v>
      </c>
      <c r="F10" s="2">
        <v>50205</v>
      </c>
      <c r="G10">
        <v>1090000</v>
      </c>
      <c r="H10">
        <f t="shared" si="2"/>
        <v>109</v>
      </c>
      <c r="I10">
        <f t="shared" si="3"/>
        <v>109</v>
      </c>
    </row>
    <row r="11" ht="14.25" spans="1:9">
      <c r="A11" s="1" t="s">
        <v>370</v>
      </c>
      <c r="B11">
        <v>50000</v>
      </c>
      <c r="C11">
        <f t="shared" si="0"/>
        <v>5</v>
      </c>
      <c r="D11">
        <f t="shared" si="1"/>
        <v>5</v>
      </c>
      <c r="F11" s="2">
        <v>50206</v>
      </c>
      <c r="G11">
        <v>160000</v>
      </c>
      <c r="H11">
        <f t="shared" si="2"/>
        <v>16</v>
      </c>
      <c r="I11">
        <f t="shared" si="3"/>
        <v>16</v>
      </c>
    </row>
    <row r="12" ht="14.25" spans="1:9">
      <c r="A12" s="1" t="s">
        <v>390</v>
      </c>
      <c r="B12">
        <v>600000</v>
      </c>
      <c r="C12">
        <f t="shared" si="0"/>
        <v>60</v>
      </c>
      <c r="D12">
        <f t="shared" si="1"/>
        <v>60</v>
      </c>
      <c r="F12" s="2">
        <v>50208</v>
      </c>
      <c r="G12">
        <v>190000</v>
      </c>
      <c r="H12">
        <f t="shared" si="2"/>
        <v>19</v>
      </c>
      <c r="I12">
        <f t="shared" si="3"/>
        <v>19</v>
      </c>
    </row>
    <row r="13" ht="14.25" spans="1:9">
      <c r="A13" s="1" t="s">
        <v>587</v>
      </c>
      <c r="B13">
        <v>80000</v>
      </c>
      <c r="C13">
        <f t="shared" si="0"/>
        <v>8</v>
      </c>
      <c r="D13">
        <f t="shared" si="1"/>
        <v>8</v>
      </c>
      <c r="F13" s="2">
        <v>50209</v>
      </c>
      <c r="G13">
        <v>12200</v>
      </c>
      <c r="H13">
        <f t="shared" si="2"/>
        <v>1.22</v>
      </c>
      <c r="I13">
        <f t="shared" si="3"/>
        <v>1</v>
      </c>
    </row>
    <row r="14" ht="14.25" spans="1:9">
      <c r="A14" s="1" t="s">
        <v>595</v>
      </c>
      <c r="B14">
        <v>50000</v>
      </c>
      <c r="C14">
        <f t="shared" si="0"/>
        <v>5</v>
      </c>
      <c r="D14">
        <f t="shared" si="1"/>
        <v>5</v>
      </c>
      <c r="F14" s="2">
        <v>50299</v>
      </c>
      <c r="G14">
        <v>4156313</v>
      </c>
      <c r="H14">
        <f t="shared" si="2"/>
        <v>415.6313</v>
      </c>
      <c r="I14">
        <f t="shared" si="3"/>
        <v>416</v>
      </c>
    </row>
    <row r="15" ht="14.25" spans="1:9">
      <c r="A15" s="1" t="s">
        <v>603</v>
      </c>
      <c r="B15">
        <v>40000</v>
      </c>
      <c r="C15">
        <f t="shared" si="0"/>
        <v>4</v>
      </c>
      <c r="D15">
        <f t="shared" si="1"/>
        <v>4</v>
      </c>
      <c r="F15" s="2">
        <v>50306</v>
      </c>
      <c r="G15">
        <v>610000</v>
      </c>
      <c r="H15">
        <f t="shared" si="2"/>
        <v>61</v>
      </c>
      <c r="I15">
        <f t="shared" si="3"/>
        <v>61</v>
      </c>
    </row>
    <row r="16" ht="14.25" spans="1:9">
      <c r="A16" s="1" t="s">
        <v>614</v>
      </c>
      <c r="B16">
        <v>3892176</v>
      </c>
      <c r="C16">
        <f t="shared" si="0"/>
        <v>389.2176</v>
      </c>
      <c r="D16">
        <f t="shared" si="1"/>
        <v>389</v>
      </c>
      <c r="F16" s="2">
        <v>50501</v>
      </c>
      <c r="G16">
        <v>72192077.65</v>
      </c>
      <c r="H16">
        <f t="shared" si="2"/>
        <v>7219.207765</v>
      </c>
      <c r="I16">
        <f t="shared" si="3"/>
        <v>7219</v>
      </c>
    </row>
    <row r="17" ht="14.25" spans="1:9">
      <c r="A17" s="1" t="s">
        <v>627</v>
      </c>
      <c r="B17">
        <v>750000</v>
      </c>
      <c r="C17">
        <f t="shared" si="0"/>
        <v>75</v>
      </c>
      <c r="D17">
        <f t="shared" si="1"/>
        <v>75</v>
      </c>
      <c r="F17" s="2">
        <v>50502</v>
      </c>
      <c r="G17">
        <v>12231506.53</v>
      </c>
      <c r="H17">
        <f t="shared" si="2"/>
        <v>1223.150653</v>
      </c>
      <c r="I17">
        <f t="shared" si="3"/>
        <v>1223</v>
      </c>
    </row>
    <row r="18" ht="14.25" spans="1:9">
      <c r="A18" s="1" t="s">
        <v>667</v>
      </c>
      <c r="B18">
        <v>360617</v>
      </c>
      <c r="C18">
        <f t="shared" si="0"/>
        <v>36.0617</v>
      </c>
      <c r="D18">
        <f t="shared" si="1"/>
        <v>36</v>
      </c>
      <c r="F18" s="2">
        <v>50601</v>
      </c>
      <c r="G18">
        <v>3313461</v>
      </c>
      <c r="H18">
        <f t="shared" si="2"/>
        <v>331.3461</v>
      </c>
      <c r="I18">
        <f t="shared" si="3"/>
        <v>331</v>
      </c>
    </row>
    <row r="19" ht="14.25" spans="1:9">
      <c r="A19" s="1" t="s">
        <v>684</v>
      </c>
      <c r="B19">
        <v>12200</v>
      </c>
      <c r="C19">
        <f t="shared" si="0"/>
        <v>1.22</v>
      </c>
      <c r="D19">
        <f t="shared" si="1"/>
        <v>1</v>
      </c>
      <c r="F19" s="2">
        <v>50901</v>
      </c>
      <c r="G19">
        <v>5382372</v>
      </c>
      <c r="H19">
        <f t="shared" si="2"/>
        <v>538.2372</v>
      </c>
      <c r="I19">
        <f t="shared" si="3"/>
        <v>538</v>
      </c>
    </row>
    <row r="20" ht="14.25" spans="1:9">
      <c r="A20" s="1" t="s">
        <v>686</v>
      </c>
      <c r="B20">
        <v>30000</v>
      </c>
      <c r="C20">
        <f t="shared" si="0"/>
        <v>3</v>
      </c>
      <c r="D20">
        <f t="shared" si="1"/>
        <v>3</v>
      </c>
      <c r="F20" s="2">
        <v>50902</v>
      </c>
      <c r="G20">
        <v>64476</v>
      </c>
      <c r="H20">
        <f t="shared" si="2"/>
        <v>6.4476</v>
      </c>
      <c r="I20">
        <f t="shared" si="3"/>
        <v>6</v>
      </c>
    </row>
    <row r="21" ht="14.25" spans="1:9">
      <c r="A21" s="1" t="s">
        <v>743</v>
      </c>
      <c r="B21">
        <v>300000</v>
      </c>
      <c r="C21">
        <f t="shared" si="0"/>
        <v>30</v>
      </c>
      <c r="D21">
        <f t="shared" si="1"/>
        <v>30</v>
      </c>
      <c r="F21" s="2">
        <v>50903</v>
      </c>
      <c r="G21">
        <v>88692.16</v>
      </c>
      <c r="H21">
        <f t="shared" si="2"/>
        <v>8.869216</v>
      </c>
      <c r="I21">
        <f t="shared" si="3"/>
        <v>9</v>
      </c>
    </row>
    <row r="22" ht="14.25" spans="1:9">
      <c r="A22" s="1" t="s">
        <v>755</v>
      </c>
      <c r="B22">
        <v>2146750</v>
      </c>
      <c r="C22">
        <f t="shared" si="0"/>
        <v>214.675</v>
      </c>
      <c r="D22">
        <f t="shared" si="1"/>
        <v>215</v>
      </c>
      <c r="F22" s="2">
        <v>50905</v>
      </c>
      <c r="G22">
        <v>8560469</v>
      </c>
      <c r="H22">
        <f t="shared" si="2"/>
        <v>856.0469</v>
      </c>
      <c r="I22">
        <f t="shared" si="3"/>
        <v>856</v>
      </c>
    </row>
    <row r="23" ht="14.25" spans="1:9">
      <c r="A23" s="1" t="s">
        <v>757</v>
      </c>
      <c r="B23">
        <v>17996493.66</v>
      </c>
      <c r="C23">
        <f t="shared" si="0"/>
        <v>1799.649366</v>
      </c>
      <c r="D23">
        <f t="shared" si="1"/>
        <v>1800</v>
      </c>
      <c r="F23" s="2">
        <v>50999</v>
      </c>
      <c r="G23">
        <v>3760610.61</v>
      </c>
      <c r="H23">
        <f t="shared" si="2"/>
        <v>376.061061</v>
      </c>
      <c r="I23">
        <f t="shared" si="3"/>
        <v>376</v>
      </c>
    </row>
    <row r="24" ht="14.25" spans="1:9">
      <c r="A24" s="1" t="s">
        <v>759</v>
      </c>
      <c r="B24">
        <v>14921108.33</v>
      </c>
      <c r="C24">
        <f t="shared" si="0"/>
        <v>1492.110833</v>
      </c>
      <c r="D24">
        <f t="shared" si="1"/>
        <v>1492</v>
      </c>
      <c r="F24" s="2">
        <v>51002</v>
      </c>
      <c r="G24">
        <v>2974305.1</v>
      </c>
      <c r="H24">
        <f t="shared" si="2"/>
        <v>297.43051</v>
      </c>
      <c r="I24" s="3">
        <v>298</v>
      </c>
    </row>
    <row r="25" ht="14.25" spans="1:9">
      <c r="A25" s="1" t="s">
        <v>761</v>
      </c>
      <c r="B25">
        <v>268441</v>
      </c>
      <c r="C25">
        <f t="shared" si="0"/>
        <v>26.8441</v>
      </c>
      <c r="D25">
        <f t="shared" si="1"/>
        <v>27</v>
      </c>
      <c r="F25" s="2"/>
    </row>
    <row r="26" ht="14.25" spans="1:9">
      <c r="A26" s="1" t="s">
        <v>765</v>
      </c>
      <c r="B26">
        <v>11782634.5</v>
      </c>
      <c r="C26">
        <f t="shared" si="0"/>
        <v>1178.26345</v>
      </c>
      <c r="D26">
        <f t="shared" si="1"/>
        <v>1178</v>
      </c>
      <c r="F26" s="2"/>
    </row>
    <row r="27" ht="14.25" spans="1:9">
      <c r="A27" s="1" t="s">
        <v>771</v>
      </c>
      <c r="B27">
        <v>227990</v>
      </c>
      <c r="C27">
        <f t="shared" si="0"/>
        <v>22.799</v>
      </c>
      <c r="D27">
        <f t="shared" si="1"/>
        <v>23</v>
      </c>
      <c r="F27" s="4"/>
    </row>
    <row r="28" ht="14.25" spans="1:9">
      <c r="A28" s="1" t="s">
        <v>809</v>
      </c>
      <c r="B28">
        <v>93500</v>
      </c>
      <c r="C28">
        <f t="shared" si="0"/>
        <v>9.35</v>
      </c>
      <c r="D28">
        <f t="shared" si="1"/>
        <v>9</v>
      </c>
      <c r="F28" s="4"/>
    </row>
    <row r="29" ht="14.25" spans="1:9">
      <c r="A29" s="1" t="s">
        <v>813</v>
      </c>
      <c r="B29">
        <v>3500</v>
      </c>
      <c r="C29">
        <f t="shared" si="0"/>
        <v>0.35</v>
      </c>
      <c r="D29">
        <f t="shared" si="1"/>
        <v>0</v>
      </c>
      <c r="F29" s="4"/>
    </row>
    <row r="30" ht="14.25" spans="1:9">
      <c r="A30" s="1" t="s">
        <v>829</v>
      </c>
      <c r="B30">
        <v>573461</v>
      </c>
      <c r="C30">
        <f t="shared" si="0"/>
        <v>57.3461</v>
      </c>
      <c r="D30">
        <f t="shared" si="1"/>
        <v>57</v>
      </c>
      <c r="F30" s="4"/>
    </row>
    <row r="31" ht="14.25" spans="1:9">
      <c r="A31" s="1" t="s">
        <v>839</v>
      </c>
      <c r="B31">
        <v>4001145</v>
      </c>
      <c r="C31">
        <f t="shared" si="0"/>
        <v>400.1145</v>
      </c>
      <c r="D31">
        <f t="shared" si="1"/>
        <v>400</v>
      </c>
      <c r="F31" s="4"/>
    </row>
    <row r="32" ht="14.25" spans="1:9">
      <c r="A32" s="1" t="s">
        <v>843</v>
      </c>
      <c r="B32">
        <v>670000</v>
      </c>
      <c r="C32">
        <f t="shared" si="0"/>
        <v>67</v>
      </c>
      <c r="D32">
        <f t="shared" si="1"/>
        <v>67</v>
      </c>
      <c r="F32" s="4"/>
    </row>
    <row r="33" ht="14.25" spans="1:4">
      <c r="A33" s="1" t="s">
        <v>1043</v>
      </c>
      <c r="B33">
        <v>50000</v>
      </c>
      <c r="C33">
        <f t="shared" si="0"/>
        <v>5</v>
      </c>
      <c r="D33">
        <f t="shared" si="1"/>
        <v>5</v>
      </c>
    </row>
    <row r="34" ht="14.25" spans="1:4">
      <c r="A34" s="1" t="s">
        <v>1090</v>
      </c>
      <c r="B34">
        <v>300000</v>
      </c>
      <c r="C34">
        <f t="shared" si="0"/>
        <v>30</v>
      </c>
      <c r="D34">
        <f t="shared" si="1"/>
        <v>30</v>
      </c>
    </row>
    <row r="35" ht="14.25" spans="1:4">
      <c r="A35" s="1" t="s">
        <v>1098</v>
      </c>
      <c r="B35">
        <v>1299084</v>
      </c>
      <c r="C35">
        <f t="shared" si="0"/>
        <v>129.9084</v>
      </c>
      <c r="D35">
        <f t="shared" si="1"/>
        <v>130</v>
      </c>
    </row>
    <row r="36" ht="14.25" spans="1:4">
      <c r="A36" s="1" t="s">
        <v>1100</v>
      </c>
      <c r="B36">
        <v>6959705</v>
      </c>
      <c r="C36">
        <f t="shared" si="0"/>
        <v>695.9705</v>
      </c>
      <c r="D36">
        <f t="shared" si="1"/>
        <v>696</v>
      </c>
    </row>
    <row r="37" ht="14.25" spans="1:4">
      <c r="A37" s="1" t="s">
        <v>1104</v>
      </c>
      <c r="B37">
        <v>7715473</v>
      </c>
      <c r="C37">
        <f t="shared" si="0"/>
        <v>771.5473</v>
      </c>
      <c r="D37" s="3">
        <v>771</v>
      </c>
    </row>
    <row r="38" ht="14.25" spans="1:4">
      <c r="A38" s="1" t="s">
        <v>1106</v>
      </c>
      <c r="B38">
        <v>3857737</v>
      </c>
      <c r="C38">
        <f t="shared" si="0"/>
        <v>385.7737</v>
      </c>
      <c r="D38">
        <f t="shared" si="1"/>
        <v>386</v>
      </c>
    </row>
    <row r="39" ht="14.25" spans="1:4">
      <c r="A39" s="1" t="s">
        <v>1150</v>
      </c>
      <c r="B39">
        <v>60000</v>
      </c>
      <c r="C39">
        <f t="shared" si="0"/>
        <v>6</v>
      </c>
      <c r="D39">
        <f t="shared" si="1"/>
        <v>6</v>
      </c>
    </row>
    <row r="40" ht="14.25" spans="1:4">
      <c r="A40" s="1" t="s">
        <v>1158</v>
      </c>
      <c r="B40">
        <v>1367494</v>
      </c>
      <c r="C40">
        <f t="shared" si="0"/>
        <v>136.7494</v>
      </c>
      <c r="D40">
        <f t="shared" si="1"/>
        <v>137</v>
      </c>
    </row>
    <row r="41" ht="14.25" spans="1:4">
      <c r="A41" s="1" t="s">
        <v>1178</v>
      </c>
      <c r="B41">
        <v>1048883</v>
      </c>
      <c r="C41">
        <f t="shared" si="0"/>
        <v>104.8883</v>
      </c>
      <c r="D41">
        <f t="shared" si="1"/>
        <v>105</v>
      </c>
    </row>
    <row r="42" ht="14.25" spans="1:4">
      <c r="A42" s="1" t="s">
        <v>1182</v>
      </c>
      <c r="B42">
        <v>6500</v>
      </c>
      <c r="C42">
        <f t="shared" si="0"/>
        <v>0.65</v>
      </c>
      <c r="D42">
        <f t="shared" si="1"/>
        <v>1</v>
      </c>
    </row>
    <row r="43" ht="14.25" spans="1:4">
      <c r="A43" s="1" t="s">
        <v>1221</v>
      </c>
      <c r="B43">
        <v>36900</v>
      </c>
      <c r="C43">
        <f t="shared" si="0"/>
        <v>3.69</v>
      </c>
      <c r="D43">
        <f t="shared" si="1"/>
        <v>4</v>
      </c>
    </row>
    <row r="44" ht="14.25" spans="1:4">
      <c r="A44" s="1" t="s">
        <v>1227</v>
      </c>
      <c r="B44">
        <v>50000</v>
      </c>
      <c r="C44">
        <f t="shared" si="0"/>
        <v>5</v>
      </c>
      <c r="D44">
        <f t="shared" si="1"/>
        <v>5</v>
      </c>
    </row>
    <row r="45" ht="14.25" spans="1:4">
      <c r="A45" s="1" t="s">
        <v>1229</v>
      </c>
      <c r="B45">
        <v>370000</v>
      </c>
      <c r="C45">
        <f t="shared" si="0"/>
        <v>37</v>
      </c>
      <c r="D45">
        <f t="shared" si="1"/>
        <v>37</v>
      </c>
    </row>
    <row r="46" ht="14.25" spans="1:4">
      <c r="A46" s="1" t="s">
        <v>1239</v>
      </c>
      <c r="B46">
        <v>12500</v>
      </c>
      <c r="C46">
        <f t="shared" si="0"/>
        <v>1.25</v>
      </c>
      <c r="D46">
        <f t="shared" si="1"/>
        <v>1</v>
      </c>
    </row>
    <row r="47" ht="14.25" spans="1:4">
      <c r="A47" s="1" t="s">
        <v>1241</v>
      </c>
      <c r="B47">
        <v>30240</v>
      </c>
      <c r="C47">
        <f t="shared" si="0"/>
        <v>3.024</v>
      </c>
      <c r="D47">
        <f t="shared" si="1"/>
        <v>3</v>
      </c>
    </row>
    <row r="48" ht="14.25" spans="1:4">
      <c r="A48" s="1" t="s">
        <v>1270</v>
      </c>
      <c r="B48">
        <v>100000</v>
      </c>
      <c r="C48">
        <f t="shared" si="0"/>
        <v>10</v>
      </c>
      <c r="D48">
        <f t="shared" si="1"/>
        <v>10</v>
      </c>
    </row>
    <row r="49" ht="14.25" spans="1:4">
      <c r="A49" s="1" t="s">
        <v>1280</v>
      </c>
      <c r="B49">
        <v>2636680</v>
      </c>
      <c r="C49">
        <f t="shared" si="0"/>
        <v>263.668</v>
      </c>
      <c r="D49">
        <f t="shared" si="1"/>
        <v>264</v>
      </c>
    </row>
    <row r="50" ht="14.25" spans="1:4">
      <c r="A50" s="1" t="s">
        <v>1324</v>
      </c>
      <c r="B50">
        <v>5594182.03</v>
      </c>
      <c r="C50">
        <f t="shared" si="0"/>
        <v>559.418203</v>
      </c>
      <c r="D50">
        <f t="shared" si="1"/>
        <v>559</v>
      </c>
    </row>
    <row r="51" ht="14.25" spans="1:4">
      <c r="A51" s="1" t="s">
        <v>1326</v>
      </c>
      <c r="B51">
        <v>284400</v>
      </c>
      <c r="C51">
        <f t="shared" si="0"/>
        <v>28.44</v>
      </c>
      <c r="D51">
        <f t="shared" si="1"/>
        <v>28</v>
      </c>
    </row>
    <row r="52" ht="14.25" spans="1:4">
      <c r="A52" s="1" t="s">
        <v>1344</v>
      </c>
      <c r="B52">
        <v>1297146</v>
      </c>
      <c r="C52">
        <f t="shared" si="0"/>
        <v>129.7146</v>
      </c>
      <c r="D52">
        <f t="shared" si="1"/>
        <v>130</v>
      </c>
    </row>
    <row r="53" ht="14.25" spans="1:4">
      <c r="A53" s="1" t="s">
        <v>1350</v>
      </c>
      <c r="B53">
        <v>57778</v>
      </c>
      <c r="C53">
        <f t="shared" si="0"/>
        <v>5.7778</v>
      </c>
      <c r="D53">
        <f t="shared" si="1"/>
        <v>6</v>
      </c>
    </row>
    <row r="54" ht="14.25" spans="1:4">
      <c r="A54" s="1" t="s">
        <v>1356</v>
      </c>
      <c r="B54">
        <v>1844022</v>
      </c>
      <c r="C54">
        <f t="shared" si="0"/>
        <v>184.4022</v>
      </c>
      <c r="D54">
        <f t="shared" si="1"/>
        <v>184</v>
      </c>
    </row>
    <row r="55" ht="14.25" spans="1:4">
      <c r="A55" s="1" t="s">
        <v>1362</v>
      </c>
      <c r="B55">
        <v>709549</v>
      </c>
      <c r="C55">
        <f t="shared" si="0"/>
        <v>70.9549</v>
      </c>
      <c r="D55">
        <f t="shared" si="1"/>
        <v>71</v>
      </c>
    </row>
    <row r="56" ht="14.25" spans="1:4">
      <c r="A56" s="1" t="s">
        <v>1364</v>
      </c>
      <c r="B56">
        <v>2183758</v>
      </c>
      <c r="C56">
        <f t="shared" si="0"/>
        <v>218.3758</v>
      </c>
      <c r="D56">
        <f t="shared" si="1"/>
        <v>218</v>
      </c>
    </row>
    <row r="57" ht="14.25" spans="1:4">
      <c r="A57" s="1" t="s">
        <v>1366</v>
      </c>
      <c r="B57">
        <v>4380848</v>
      </c>
      <c r="C57">
        <f t="shared" si="0"/>
        <v>438.0848</v>
      </c>
      <c r="D57">
        <f t="shared" si="1"/>
        <v>438</v>
      </c>
    </row>
    <row r="58" ht="14.25" spans="1:4">
      <c r="A58" s="1" t="s">
        <v>1374</v>
      </c>
      <c r="B58">
        <v>2974305.1</v>
      </c>
      <c r="C58">
        <f t="shared" si="0"/>
        <v>297.43051</v>
      </c>
      <c r="D58">
        <f t="shared" si="1"/>
        <v>297</v>
      </c>
    </row>
    <row r="59" ht="14.25" spans="1:4">
      <c r="A59" s="1" t="s">
        <v>1384</v>
      </c>
      <c r="B59">
        <v>642692</v>
      </c>
      <c r="C59">
        <f t="shared" si="0"/>
        <v>64.2692</v>
      </c>
      <c r="D59">
        <f t="shared" si="1"/>
        <v>64</v>
      </c>
    </row>
    <row r="60" ht="14.25" spans="1:4">
      <c r="A60" s="1" t="s">
        <v>1432</v>
      </c>
      <c r="B60">
        <v>300000</v>
      </c>
      <c r="C60">
        <f t="shared" si="0"/>
        <v>30</v>
      </c>
      <c r="D60">
        <f t="shared" si="1"/>
        <v>30</v>
      </c>
    </row>
    <row r="61" ht="14.25" spans="1:4">
      <c r="A61" s="1" t="s">
        <v>1567</v>
      </c>
      <c r="B61">
        <v>160000</v>
      </c>
      <c r="C61">
        <f t="shared" si="0"/>
        <v>16</v>
      </c>
      <c r="D61">
        <f t="shared" si="1"/>
        <v>16</v>
      </c>
    </row>
    <row r="62" ht="14.25" spans="1:4">
      <c r="A62" s="1" t="s">
        <v>1587</v>
      </c>
      <c r="B62">
        <v>70000</v>
      </c>
      <c r="C62">
        <f t="shared" si="0"/>
        <v>7</v>
      </c>
      <c r="D62">
        <f t="shared" si="1"/>
        <v>7</v>
      </c>
    </row>
    <row r="63" ht="14.25" spans="1:4">
      <c r="A63" s="1" t="s">
        <v>1597</v>
      </c>
      <c r="B63">
        <v>500000</v>
      </c>
      <c r="C63">
        <f t="shared" si="0"/>
        <v>50</v>
      </c>
      <c r="D63">
        <f t="shared" si="1"/>
        <v>50</v>
      </c>
    </row>
    <row r="64" ht="14.25" spans="1:4">
      <c r="A64" s="1" t="s">
        <v>1609</v>
      </c>
      <c r="B64">
        <v>7180000</v>
      </c>
      <c r="C64">
        <f t="shared" si="0"/>
        <v>718</v>
      </c>
      <c r="D64">
        <f t="shared" si="1"/>
        <v>718</v>
      </c>
    </row>
    <row r="65" ht="14.25" spans="1:4">
      <c r="A65" s="1" t="s">
        <v>1616</v>
      </c>
      <c r="B65">
        <v>2885272</v>
      </c>
      <c r="C65">
        <f t="shared" si="0"/>
        <v>288.5272</v>
      </c>
      <c r="D65">
        <f t="shared" si="1"/>
        <v>289</v>
      </c>
    </row>
    <row r="66" ht="14.25" spans="1:4">
      <c r="A66" s="1" t="s">
        <v>1646</v>
      </c>
      <c r="B66">
        <v>2807562.61</v>
      </c>
      <c r="C66">
        <f t="shared" si="0"/>
        <v>280.756261</v>
      </c>
      <c r="D66">
        <f t="shared" si="1"/>
        <v>281</v>
      </c>
    </row>
    <row r="67" ht="14.25" spans="1:4">
      <c r="A67" s="1" t="s">
        <v>1658</v>
      </c>
      <c r="B67">
        <v>100000</v>
      </c>
      <c r="C67">
        <f t="shared" si="0"/>
        <v>10</v>
      </c>
      <c r="D67">
        <f t="shared" si="1"/>
        <v>10</v>
      </c>
    </row>
    <row r="68" ht="14.25" spans="1:4">
      <c r="A68" s="1" t="s">
        <v>1673</v>
      </c>
      <c r="B68">
        <v>37976.25</v>
      </c>
      <c r="C68">
        <f t="shared" ref="C68:C78" si="4">B68/10000</f>
        <v>3.797625</v>
      </c>
      <c r="D68">
        <f t="shared" ref="D68:D78" si="5">ROUND(C68,0)</f>
        <v>4</v>
      </c>
    </row>
    <row r="69" ht="14.25" spans="1:4">
      <c r="A69" s="1" t="s">
        <v>1711</v>
      </c>
      <c r="B69">
        <v>280000</v>
      </c>
      <c r="C69">
        <f t="shared" si="4"/>
        <v>28</v>
      </c>
      <c r="D69">
        <f t="shared" si="5"/>
        <v>28</v>
      </c>
    </row>
    <row r="70" ht="14.25" spans="1:4">
      <c r="A70" s="1" t="s">
        <v>1772</v>
      </c>
      <c r="B70">
        <v>2498280</v>
      </c>
      <c r="C70">
        <f t="shared" si="4"/>
        <v>249.828</v>
      </c>
      <c r="D70">
        <f t="shared" si="5"/>
        <v>250</v>
      </c>
    </row>
    <row r="71" ht="14.25" spans="1:4">
      <c r="A71" s="1" t="s">
        <v>1784</v>
      </c>
      <c r="B71">
        <v>50715.91</v>
      </c>
      <c r="C71">
        <f t="shared" si="4"/>
        <v>5.071591</v>
      </c>
      <c r="D71">
        <f t="shared" si="5"/>
        <v>5</v>
      </c>
    </row>
    <row r="72" ht="14.25" spans="1:4">
      <c r="A72" s="1" t="s">
        <v>1802</v>
      </c>
      <c r="B72">
        <v>828000</v>
      </c>
      <c r="C72">
        <f t="shared" si="4"/>
        <v>82.8</v>
      </c>
      <c r="D72">
        <f t="shared" si="5"/>
        <v>83</v>
      </c>
    </row>
    <row r="73" ht="14.25" spans="1:4">
      <c r="A73" s="1" t="s">
        <v>1812</v>
      </c>
      <c r="B73">
        <v>100000</v>
      </c>
      <c r="C73">
        <f t="shared" si="4"/>
        <v>10</v>
      </c>
      <c r="D73">
        <f t="shared" si="5"/>
        <v>10</v>
      </c>
    </row>
    <row r="74" ht="14.25" spans="1:4">
      <c r="A74" s="1" t="s">
        <v>2210</v>
      </c>
      <c r="B74">
        <v>6850001</v>
      </c>
      <c r="C74">
        <f t="shared" si="4"/>
        <v>685.0001</v>
      </c>
      <c r="D74">
        <f t="shared" si="5"/>
        <v>685</v>
      </c>
    </row>
    <row r="75" ht="14.25" spans="1:4">
      <c r="A75" s="1" t="s">
        <v>2214</v>
      </c>
      <c r="B75">
        <v>5132186</v>
      </c>
      <c r="C75">
        <f t="shared" si="4"/>
        <v>513.2186</v>
      </c>
      <c r="D75">
        <f t="shared" si="5"/>
        <v>513</v>
      </c>
    </row>
    <row r="76" ht="14.25" spans="1:4">
      <c r="A76" s="1" t="s">
        <v>2336</v>
      </c>
      <c r="B76">
        <v>50000</v>
      </c>
      <c r="C76">
        <f t="shared" si="4"/>
        <v>5</v>
      </c>
      <c r="D76">
        <f t="shared" si="5"/>
        <v>5</v>
      </c>
    </row>
    <row r="77" ht="14.25" spans="1:4">
      <c r="A77" s="1" t="s">
        <v>2377</v>
      </c>
      <c r="B77">
        <v>100000</v>
      </c>
      <c r="C77">
        <f t="shared" si="4"/>
        <v>10</v>
      </c>
      <c r="D77">
        <f t="shared" si="5"/>
        <v>10</v>
      </c>
    </row>
    <row r="78" ht="14.25" spans="1:4">
      <c r="A78" s="1" t="s">
        <v>2391</v>
      </c>
      <c r="B78">
        <v>50000</v>
      </c>
      <c r="C78">
        <f t="shared" si="4"/>
        <v>5</v>
      </c>
      <c r="D78">
        <f t="shared" si="5"/>
        <v>5</v>
      </c>
    </row>
    <row r="79" ht="14.25" spans="1:4">
      <c r="A79" s="5"/>
      <c r="B79" s="6"/>
      <c r="C79" s="6"/>
      <c r="D79" s="6"/>
    </row>
    <row r="80" ht="14.25" spans="1:4">
      <c r="A80" s="5"/>
      <c r="B80" s="6"/>
      <c r="C80" s="6"/>
      <c r="D80" s="6"/>
    </row>
    <row r="81" ht="14.25" spans="1:4">
      <c r="A81" s="5"/>
      <c r="B81" s="6"/>
      <c r="C81" s="6"/>
      <c r="D81" s="6"/>
    </row>
    <row r="82" ht="14.25" spans="1:4">
      <c r="A82" s="5"/>
      <c r="B82" s="6"/>
      <c r="C82" s="6"/>
      <c r="D82" s="6"/>
    </row>
    <row r="83" ht="14.25" spans="1:4">
      <c r="A83" s="5"/>
      <c r="B83" s="6"/>
      <c r="C83" s="6"/>
      <c r="D83" s="6"/>
    </row>
    <row r="84" ht="14.25" spans="1:4">
      <c r="A84" s="5"/>
      <c r="B84" s="6"/>
      <c r="C84" s="6"/>
      <c r="D84" s="6"/>
    </row>
    <row r="85" ht="14.25" spans="1:4">
      <c r="A85" s="5"/>
      <c r="B85" s="6"/>
      <c r="C85" s="6"/>
      <c r="D85" s="6"/>
    </row>
    <row r="86" ht="14.25" spans="1:4">
      <c r="A86" s="5"/>
      <c r="B86" s="6"/>
      <c r="C86" s="6"/>
      <c r="D86" s="6"/>
    </row>
    <row r="87" ht="14.25" spans="1:4">
      <c r="A87" s="5"/>
      <c r="B87" s="6"/>
      <c r="C87" s="6"/>
      <c r="D87" s="6"/>
    </row>
    <row r="88" ht="14.25" spans="1:4">
      <c r="A88" s="5"/>
      <c r="B88" s="6"/>
      <c r="C88" s="6"/>
      <c r="D88" s="6"/>
    </row>
    <row r="89" ht="14.25" spans="1:4">
      <c r="A89" s="5"/>
      <c r="B89" s="6"/>
      <c r="C89" s="6"/>
      <c r="D89" s="6"/>
    </row>
    <row r="90" ht="14.25" spans="1:4">
      <c r="A90" s="5"/>
      <c r="B90" s="6"/>
      <c r="C90" s="6"/>
      <c r="D90" s="6"/>
    </row>
    <row r="91" ht="14.25" spans="1:4">
      <c r="A91" s="5"/>
      <c r="B91" s="6"/>
      <c r="C91" s="6"/>
      <c r="D91" s="6"/>
    </row>
    <row r="92" ht="14.25" spans="1:4">
      <c r="A92" s="5"/>
      <c r="B92" s="6"/>
      <c r="C92" s="6"/>
      <c r="D92" s="6"/>
    </row>
    <row r="93" ht="14.25" spans="1:4">
      <c r="A93" s="5"/>
      <c r="B93" s="6"/>
      <c r="C93" s="6"/>
      <c r="D93" s="6"/>
    </row>
    <row r="94" ht="14.25" spans="1:4">
      <c r="A94" s="5"/>
      <c r="B94" s="6"/>
      <c r="C94" s="6"/>
      <c r="D94" s="6"/>
    </row>
    <row r="95" ht="14.25" spans="1:4">
      <c r="A95" s="5"/>
      <c r="B95" s="6"/>
      <c r="C95" s="6"/>
      <c r="D95" s="6"/>
    </row>
    <row r="96" ht="14.25" spans="1:4">
      <c r="A96" s="5"/>
      <c r="B96" s="6"/>
      <c r="C96" s="6"/>
      <c r="D96" s="6"/>
    </row>
    <row r="97" ht="14.25" spans="1:4">
      <c r="A97" s="5"/>
      <c r="B97" s="6"/>
      <c r="C97" s="6"/>
      <c r="D97" s="6"/>
    </row>
    <row r="98" ht="14.25" spans="1:4">
      <c r="A98" s="5"/>
      <c r="B98" s="6"/>
      <c r="C98" s="6"/>
      <c r="D98" s="6"/>
    </row>
    <row r="99" ht="14.25" spans="1:4">
      <c r="A99" s="5"/>
      <c r="B99" s="6"/>
      <c r="C99" s="6"/>
      <c r="D99" s="6"/>
    </row>
    <row r="100" spans="1:4">
      <c r="A100" s="6"/>
      <c r="B100" s="6"/>
      <c r="C100" s="6"/>
      <c r="D100" s="6"/>
    </row>
    <row r="106" spans="1:4">
      <c r="D106" s="6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镇收支总表</vt:lpstr>
      <vt:lpstr>镇一般预算收入</vt:lpstr>
      <vt:lpstr>镇一般预算支出-功能</vt:lpstr>
      <vt:lpstr>镇一般预算支出-经济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Angel Tse</cp:lastModifiedBy>
  <dcterms:created xsi:type="dcterms:W3CDTF">2020-12-31T03:23:00Z</dcterms:created>
  <cp:lastPrinted>2021-12-14T01:36:00Z</cp:lastPrinted>
  <dcterms:modified xsi:type="dcterms:W3CDTF">2026-04-02T06:51:42Z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77A221FB43194DE39E695856694862F2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