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镇封面" sheetId="1" r:id="rId1"/>
    <sheet name="镇收支总表" sheetId="2" r:id="rId2"/>
    <sheet name="镇基金收入" sheetId="3" r:id="rId3"/>
    <sheet name="镇基金支出" sheetId="4" r:id="rId4"/>
  </sheets>
  <calcPr calcId="144525"/>
</workbook>
</file>

<file path=xl/sharedStrings.xml><?xml version="1.0" encoding="utf-8"?>
<sst xmlns="http://schemas.openxmlformats.org/spreadsheetml/2006/main" count="164" uniqueCount="116">
  <si>
    <t>附表9：</t>
  </si>
  <si>
    <t>鹤山市2021年古劳镇镇政府性基金收支预算执行表</t>
  </si>
  <si>
    <r>
      <rPr>
        <sz val="12"/>
        <rFont val="宋体"/>
        <charset val="134"/>
      </rPr>
      <t>附件9</t>
    </r>
    <r>
      <rPr>
        <sz val="12"/>
        <rFont val="宋体"/>
        <charset val="134"/>
      </rPr>
      <t>-1：</t>
    </r>
  </si>
  <si>
    <t>鹤山市2021年古劳镇政府性基金预算收支预算执行表</t>
  </si>
  <si>
    <t>单位：万元</t>
  </si>
  <si>
    <t>收入项目</t>
  </si>
  <si>
    <t>支出项目</t>
  </si>
  <si>
    <t>科目号</t>
  </si>
  <si>
    <t>科目名称</t>
  </si>
  <si>
    <t>2021年预算</t>
  </si>
  <si>
    <t>2021年实绩</t>
  </si>
  <si>
    <t>2021年实绩完成%</t>
  </si>
  <si>
    <t>一、政府性基金预算收入</t>
  </si>
  <si>
    <t>一、政府性基金预算支出</t>
  </si>
  <si>
    <t>农业土地开发资金收入</t>
  </si>
  <si>
    <t>文化体育与传媒支出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</si>
  <si>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</si>
  <si>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</si>
  <si>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</si>
  <si>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</si>
  <si>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</si>
  <si>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国有土地使用权出让收入及对应专项债务收入安排的支出</t>
  </si>
  <si>
    <t>污水处理费收入</t>
  </si>
  <si>
    <t xml:space="preserve">  农业土地开发资金安排的支出</t>
  </si>
  <si>
    <t>彩票发行机构和彩票销售机构的业务费用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</si>
  <si>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</si>
  <si>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</si>
  <si>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</si>
  <si>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</si>
  <si>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</si>
  <si>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</si>
  <si>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</si>
  <si>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抗疫特别国债安排的支出</t>
  </si>
  <si>
    <t>二、上解上级支出</t>
  </si>
  <si>
    <t>二、上级补助收入</t>
  </si>
  <si>
    <t>三、债务还本支出</t>
  </si>
  <si>
    <t>三、上年结余收入</t>
  </si>
  <si>
    <t>四、调出资金</t>
  </si>
  <si>
    <t>四、债务转贷收入</t>
  </si>
  <si>
    <t>五、年终结余</t>
  </si>
  <si>
    <t>收入合计</t>
  </si>
  <si>
    <t>支出合计</t>
  </si>
  <si>
    <r>
      <rPr>
        <sz val="12"/>
        <rFont val="宋体"/>
        <charset val="134"/>
      </rPr>
      <t>附件9</t>
    </r>
    <r>
      <rPr>
        <sz val="12"/>
        <rFont val="宋体"/>
        <charset val="134"/>
      </rPr>
      <t>-2：</t>
    </r>
  </si>
  <si>
    <t>鹤山市2021年古劳镇政府性基金预算收入预算执行表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</si>
  <si>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</si>
  <si>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</si>
  <si>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</si>
  <si>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</si>
  <si>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</si>
  <si>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</si>
  <si>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</si>
  <si>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</si>
  <si>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政府性基金转移收入</t>
  </si>
  <si>
    <t xml:space="preserve">  政府性基金补助收入</t>
  </si>
  <si>
    <t xml:space="preserve">  抗疫特别国债转移支付收入</t>
  </si>
  <si>
    <t>政府性基金预算上年结余收入</t>
  </si>
  <si>
    <t>地方政府专项债务转贷收入</t>
  </si>
  <si>
    <r>
      <rPr>
        <sz val="12"/>
        <rFont val="宋体"/>
        <charset val="134"/>
      </rPr>
      <t>附件9</t>
    </r>
    <r>
      <rPr>
        <sz val="12"/>
        <rFont val="宋体"/>
        <charset val="134"/>
      </rPr>
      <t>-3：</t>
    </r>
  </si>
  <si>
    <t>鹤山市2021年古劳镇政府性基金预算支出预算执行表</t>
  </si>
  <si>
    <t>文化旅游体育与传媒支出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</si>
  <si>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</si>
  <si>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</si>
  <si>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</si>
  <si>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</si>
  <si>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</si>
  <si>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</si>
  <si>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</si>
  <si>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</si>
  <si>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</si>
  <si>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</si>
  <si>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</si>
  <si>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</si>
  <si>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</si>
  <si>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</si>
  <si>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</si>
  <si>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</si>
  <si>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</si>
  <si>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</si>
  <si>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</si>
  <si>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</si>
  <si>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</si>
  <si>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</si>
  <si>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</si>
  <si>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</si>
  <si>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</si>
  <si>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</si>
  <si>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</si>
  <si>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</si>
  <si>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</si>
  <si>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</si>
  <si>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</si>
  <si>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</si>
  <si>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</si>
  <si>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</si>
  <si>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</si>
  <si>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</si>
  <si>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</si>
  <si>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</si>
  <si>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</si>
  <si>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</si>
  <si>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</si>
  <si>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</si>
  <si>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</si>
  <si>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</si>
  <si>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</si>
  <si>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</si>
  <si>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</si>
  <si>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</si>
  <si>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</si>
  <si>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</si>
  <si>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基础设施建设</t>
  </si>
  <si>
    <t>公共卫生体系建设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</si>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</sst>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color rgb="FFFF0000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.5"/>
      <color rgb="FFFF0000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37" fillId="24" borderId="13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76" fontId="7" fillId="0" borderId="1" xfId="8" applyNumberFormat="1" applyFont="1" applyFill="1" applyBorder="1" applyAlignment="1">
      <alignment horizontal="right" vertical="center"/>
    </xf>
    <xf numFmtId="10" fontId="7" fillId="0" borderId="1" xfId="8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76" fontId="8" fillId="0" borderId="1" xfId="8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0" fillId="0" borderId="0" xfId="11" applyNumberFormat="1" applyFont="1" applyFill="1" applyAlignment="1">
      <alignment horizontal="right" vertical="center"/>
    </xf>
    <xf numFmtId="10" fontId="10" fillId="0" borderId="0" xfId="11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2" xfId="8" applyNumberFormat="1" applyFont="1" applyFill="1" applyBorder="1" applyAlignment="1">
      <alignment horizontal="right" vertical="center" wrapText="1"/>
    </xf>
    <xf numFmtId="10" fontId="5" fillId="0" borderId="1" xfId="8" applyNumberFormat="1" applyFont="1" applyFill="1" applyBorder="1" applyAlignment="1">
      <alignment horizontal="right" vertical="center" wrapText="1"/>
    </xf>
    <xf numFmtId="176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5" fillId="0" borderId="1" xfId="8" applyNumberFormat="1" applyFont="1" applyFill="1" applyBorder="1" applyAlignment="1">
      <alignment horizontal="right" vertical="center" wrapText="1"/>
    </xf>
    <xf numFmtId="41" fontId="5" fillId="0" borderId="1" xfId="8" applyNumberFormat="1" applyFont="1" applyFill="1" applyBorder="1" applyAlignment="1">
      <alignment horizontal="right" vertical="center" wrapText="1"/>
    </xf>
    <xf numFmtId="176" fontId="3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76" fontId="10" fillId="0" borderId="1" xfId="8" applyNumberFormat="1" applyFont="1" applyFill="1" applyBorder="1" applyAlignment="1">
      <alignment horizontal="right" vertical="center" wrapText="1"/>
    </xf>
    <xf numFmtId="41" fontId="10" fillId="0" borderId="1" xfId="8" applyNumberFormat="1" applyFont="1" applyFill="1" applyBorder="1" applyAlignment="1">
      <alignment horizontal="right" vertical="center" wrapText="1"/>
    </xf>
    <xf numFmtId="176" fontId="0" fillId="0" borderId="0" xfId="0" applyNumberFormat="1" applyFont="1" applyAlignment="1">
      <alignment vertical="center"/>
    </xf>
    <xf numFmtId="176" fontId="11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76" fontId="10" fillId="0" borderId="1" xfId="8" applyNumberFormat="1" applyFont="1" applyFill="1" applyBorder="1" applyAlignment="1">
      <alignment horizontal="right" vertical="center"/>
    </xf>
    <xf numFmtId="176" fontId="5" fillId="0" borderId="1" xfId="8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0" fontId="13" fillId="0" borderId="0" xfId="11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0" fontId="5" fillId="0" borderId="1" xfId="8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8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9" fillId="0" borderId="0" xfId="0" applyFont="1" applyAlignment="1"/>
    <xf numFmtId="49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12" sqref="A12:N12"/>
    </sheetView>
  </sheetViews>
  <sheetFormatPr defaultColWidth="9" defaultRowHeight="13.5"/>
  <cols>
    <col min="1" max="16384" width="9" style="4"/>
  </cols>
  <sheetData>
    <row r="1" ht="14.25" spans="1:6">
      <c r="A1" s="4" t="s">
        <v>0</v>
      </c>
      <c r="B1" s="77"/>
      <c r="C1" s="77"/>
      <c r="D1" s="78"/>
      <c r="E1" s="77"/>
      <c r="F1" s="77"/>
    </row>
    <row r="2" ht="14.25" spans="2:4">
      <c r="B2" s="77"/>
      <c r="C2" s="77"/>
      <c r="D2" s="78"/>
    </row>
    <row r="3" ht="15.75" spans="1:3">
      <c r="A3" s="79"/>
      <c r="B3" s="79"/>
      <c r="C3" s="79"/>
    </row>
    <row r="4" ht="15.75" spans="1:3">
      <c r="A4" s="79"/>
      <c r="B4" s="79"/>
      <c r="C4" s="79"/>
    </row>
    <row r="5" ht="15.75" spans="1:3">
      <c r="A5" s="79"/>
      <c r="B5" s="79"/>
      <c r="C5" s="79"/>
    </row>
    <row r="6" ht="15.75" spans="1:3">
      <c r="A6" s="79"/>
      <c r="B6" s="79"/>
      <c r="C6" s="79"/>
    </row>
    <row r="7" ht="15.75" spans="1:3">
      <c r="A7" s="79"/>
      <c r="B7" s="79"/>
      <c r="C7" s="79"/>
    </row>
    <row r="8" ht="15.75" spans="1:3">
      <c r="A8" s="79"/>
      <c r="B8" s="79"/>
      <c r="C8" s="79"/>
    </row>
    <row r="9" ht="15.75" spans="1:3">
      <c r="A9" s="79"/>
      <c r="B9" s="79"/>
      <c r="C9" s="79"/>
    </row>
    <row r="10" ht="15.75" spans="1:3">
      <c r="A10" s="79"/>
      <c r="B10" s="79"/>
      <c r="C10" s="79"/>
    </row>
    <row r="11" ht="15.75" spans="1:3">
      <c r="A11" s="79"/>
      <c r="B11" s="79"/>
      <c r="C11" s="79"/>
    </row>
    <row r="12" ht="33.75" customHeight="1" spans="1:14">
      <c r="A12" s="80" t="s">
        <v>1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4" ht="25.5" spans="1:10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ht="18.75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ht="18.75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ht="18.75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ht="18.75" spans="1:10">
      <c r="A18" s="82"/>
      <c r="B18" s="82"/>
      <c r="C18" s="83"/>
      <c r="D18" s="82"/>
      <c r="F18" s="82"/>
      <c r="G18" s="84"/>
      <c r="H18" s="84"/>
      <c r="I18" s="84"/>
      <c r="J18" s="82"/>
    </row>
    <row r="19" ht="18.75" spans="1:10">
      <c r="A19" s="82"/>
      <c r="B19" s="82"/>
      <c r="C19" s="83"/>
      <c r="D19" s="82"/>
      <c r="F19" s="82"/>
      <c r="G19" s="84"/>
      <c r="H19" s="84"/>
      <c r="I19" s="84"/>
      <c r="J19" s="82"/>
    </row>
    <row r="20" ht="18.75" spans="1:10">
      <c r="A20" s="82"/>
      <c r="B20" s="82"/>
      <c r="C20" s="83"/>
      <c r="D20" s="82"/>
      <c r="F20" s="82"/>
      <c r="G20" s="84"/>
      <c r="H20" s="84"/>
      <c r="I20" s="84"/>
      <c r="J20" s="82"/>
    </row>
    <row r="21" ht="18.75" spans="1:10">
      <c r="A21" s="82"/>
      <c r="B21" s="82"/>
      <c r="C21" s="83"/>
      <c r="D21" s="82"/>
      <c r="F21" s="82"/>
      <c r="G21" s="84"/>
      <c r="H21" s="84"/>
      <c r="I21" s="84"/>
      <c r="J21" s="82"/>
    </row>
    <row r="22" ht="18.75" spans="1:10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ht="18.75" spans="1:10">
      <c r="A23" s="82"/>
      <c r="B23" s="82"/>
      <c r="C23" s="82"/>
      <c r="D23" s="82"/>
      <c r="E23" s="82"/>
      <c r="F23" s="82"/>
      <c r="G23" s="82"/>
      <c r="H23" s="82"/>
      <c r="I23" s="82"/>
      <c r="J23" s="82"/>
    </row>
    <row r="24" ht="18.75" spans="1:10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ht="18.75" spans="1:10">
      <c r="A25" s="82"/>
      <c r="B25" s="82"/>
      <c r="C25" s="82"/>
      <c r="D25" s="82"/>
      <c r="E25" s="82"/>
      <c r="F25" s="82"/>
      <c r="G25" s="82"/>
      <c r="H25" s="82"/>
      <c r="I25" s="82"/>
      <c r="J25" s="82"/>
    </row>
    <row r="26" ht="18.75" spans="1:9">
      <c r="A26" s="82"/>
      <c r="B26" s="83"/>
      <c r="C26" s="82"/>
      <c r="E26" s="82"/>
      <c r="F26" s="82"/>
      <c r="G26" s="82"/>
      <c r="H26" s="82"/>
      <c r="I26" s="85"/>
    </row>
  </sheetData>
  <mergeCells count="3">
    <mergeCell ref="A12:N12"/>
    <mergeCell ref="A14:J14"/>
    <mergeCell ref="B1:C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D21" sqref="D21"/>
    </sheetView>
  </sheetViews>
  <sheetFormatPr defaultColWidth="9" defaultRowHeight="13.5"/>
  <cols>
    <col min="1" max="1" width="10.25" style="4" customWidth="1"/>
    <col min="2" max="2" width="23.5" style="4" customWidth="1"/>
    <col min="3" max="4" width="11.625" style="57" customWidth="1"/>
    <col min="5" max="5" width="10.75" style="56" customWidth="1"/>
    <col min="6" max="6" width="8.875" style="56" customWidth="1"/>
    <col min="7" max="7" width="25.125" style="56" customWidth="1"/>
    <col min="8" max="9" width="12" style="57" customWidth="1"/>
    <col min="10" max="10" width="11" style="56" customWidth="1"/>
    <col min="11" max="11" width="9" style="4"/>
    <col min="12" max="12" width="9" style="58"/>
    <col min="13" max="16384" width="9" style="4"/>
  </cols>
  <sheetData>
    <row r="1" ht="14.25" spans="1:1">
      <c r="A1" s="7" t="s">
        <v>2</v>
      </c>
    </row>
    <row r="2" ht="25.5" spans="1:10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</row>
    <row r="3" spans="10:10">
      <c r="J3" s="56" t="s">
        <v>4</v>
      </c>
    </row>
    <row r="4" s="56" customFormat="1" ht="14.25" spans="1:12">
      <c r="A4" s="59" t="s">
        <v>5</v>
      </c>
      <c r="B4" s="59"/>
      <c r="C4" s="59"/>
      <c r="D4" s="59"/>
      <c r="E4" s="59"/>
      <c r="F4" s="59" t="s">
        <v>6</v>
      </c>
      <c r="G4" s="59"/>
      <c r="H4" s="59"/>
      <c r="I4" s="59"/>
      <c r="J4" s="59"/>
      <c r="L4" s="75"/>
    </row>
    <row r="5" ht="27" spans="1:10">
      <c r="A5" s="9" t="s">
        <v>7</v>
      </c>
      <c r="B5" s="9" t="s">
        <v>8</v>
      </c>
      <c r="C5" s="10" t="s">
        <v>9</v>
      </c>
      <c r="D5" s="10" t="s">
        <v>10</v>
      </c>
      <c r="E5" s="11" t="s">
        <v>11</v>
      </c>
      <c r="F5" s="60" t="s">
        <v>7</v>
      </c>
      <c r="G5" s="60" t="s">
        <v>8</v>
      </c>
      <c r="H5" s="10" t="s">
        <v>9</v>
      </c>
      <c r="I5" s="10" t="s">
        <v>10</v>
      </c>
      <c r="J5" s="11" t="s">
        <v>11</v>
      </c>
    </row>
    <row r="6" spans="1:10">
      <c r="A6" s="36" t="s">
        <v>12</v>
      </c>
      <c r="B6" s="41"/>
      <c r="C6" s="61">
        <f>SUM(C7:C12)</f>
        <v>5100</v>
      </c>
      <c r="D6" s="61">
        <f>SUM(D7:D12)</f>
        <v>4450.1</v>
      </c>
      <c r="E6" s="62">
        <f>D6/C6*100%</f>
        <v>0.872568627450981</v>
      </c>
      <c r="F6" s="63" t="s">
        <v>13</v>
      </c>
      <c r="G6" s="64"/>
      <c r="H6" s="65">
        <f>SUM(H7:H9)+SUM(H14:H18)</f>
        <v>5745.3</v>
      </c>
      <c r="I6" s="65">
        <f>SUM(I7:I9)+SUM(I14:I18)</f>
        <v>6708.6</v>
      </c>
      <c r="J6" s="62">
        <f>I6/H6*100%</f>
        <v>1.16766748472665</v>
      </c>
    </row>
    <row r="7" spans="1:10">
      <c r="A7" s="40">
        <v>1030147</v>
      </c>
      <c r="B7" s="41" t="s">
        <v>14</v>
      </c>
      <c r="C7" s="66">
        <f>镇基金收入!C6</f>
        <v>0</v>
      </c>
      <c r="D7" s="66"/>
      <c r="E7" s="62" t="e">
        <f t="shared" ref="E7:E24" si="0">D7/C7*100%</f>
        <v>#DIV/0!</v>
      </c>
      <c r="F7" s="67">
        <v>207</v>
      </c>
      <c r="G7" s="68" t="s">
        <v>15</v>
      </c>
      <c r="H7" s="69">
        <f>镇基金支出!C6</f>
        <v>0</v>
      </c>
      <c r="I7" s="69"/>
      <c r="J7" s="62" t="e">
        <f t="shared" ref="J7:J24" si="1">I7/H7*100%</f>
        <v>#DIV/0!</v>
      </c>
    </row>
    <row r="8" spans="1:10">
      <c r="A8" s="40">
        <v>1030148</v>
      </c>
      <c r="B8" s="41" t="s">
        <v>16</v>
      </c>
      <c r="C8" s="66">
        <f>镇基金收入!C7</f>
        <v>5000</v>
      </c>
      <c r="D8" s="43">
        <v>4415.3</v>
      </c>
      <c r="E8" s="62">
        <f t="shared" si="0"/>
        <v>0.88306</v>
      </c>
      <c r="F8" s="67">
        <v>208</v>
      </c>
      <c r="G8" s="68" t="s">
        <v>17</v>
      </c>
      <c r="H8" s="69">
        <f>镇基金支出!C10</f>
        <v>0</v>
      </c>
      <c r="I8" s="69"/>
      <c r="J8" s="62" t="e">
        <f t="shared" si="1"/>
        <v>#DIV/0!</v>
      </c>
    </row>
    <row r="9" spans="1:10">
      <c r="A9" s="40">
        <v>1030155</v>
      </c>
      <c r="B9" s="41" t="s">
        <v>18</v>
      </c>
      <c r="C9" s="66">
        <f>镇基金收入!C13</f>
        <v>0</v>
      </c>
      <c r="D9" s="66"/>
      <c r="E9" s="62" t="e">
        <f t="shared" si="0"/>
        <v>#DIV/0!</v>
      </c>
      <c r="F9" s="67">
        <v>212</v>
      </c>
      <c r="G9" s="68" t="s">
        <v>19</v>
      </c>
      <c r="H9" s="69">
        <f>镇基金支出!C19</f>
        <v>5745.3</v>
      </c>
      <c r="I9" s="69">
        <f>镇基金支出!D19</f>
        <v>6342.5</v>
      </c>
      <c r="J9" s="62">
        <f t="shared" si="1"/>
        <v>1.10394583398604</v>
      </c>
    </row>
    <row r="10" ht="27" spans="1:10">
      <c r="A10" s="40">
        <v>1030156</v>
      </c>
      <c r="B10" s="41" t="s">
        <v>20</v>
      </c>
      <c r="C10" s="66">
        <f>镇基金收入!C16</f>
        <v>0</v>
      </c>
      <c r="D10" s="66"/>
      <c r="E10" s="62" t="e">
        <f t="shared" si="0"/>
        <v>#DIV/0!</v>
      </c>
      <c r="F10" s="67">
        <v>21208</v>
      </c>
      <c r="G10" s="68" t="s">
        <v>21</v>
      </c>
      <c r="H10" s="69">
        <f>镇基金支出!C20</f>
        <v>5645.3</v>
      </c>
      <c r="I10" s="69">
        <v>6242.5</v>
      </c>
      <c r="J10" s="62">
        <f t="shared" si="1"/>
        <v>1.10578711494518</v>
      </c>
    </row>
    <row r="11" ht="27" spans="1:10">
      <c r="A11" s="40">
        <v>1030178</v>
      </c>
      <c r="B11" s="41" t="s">
        <v>22</v>
      </c>
      <c r="C11" s="66">
        <f>镇基金收入!C17</f>
        <v>100</v>
      </c>
      <c r="D11" s="70">
        <v>34.8</v>
      </c>
      <c r="E11" s="62">
        <f t="shared" si="0"/>
        <v>0.348</v>
      </c>
      <c r="F11" s="67">
        <v>21211</v>
      </c>
      <c r="G11" s="68" t="s">
        <v>23</v>
      </c>
      <c r="H11" s="69">
        <f>镇基金支出!C28</f>
        <v>0</v>
      </c>
      <c r="I11" s="69"/>
      <c r="J11" s="62" t="e">
        <f t="shared" si="1"/>
        <v>#DIV/0!</v>
      </c>
    </row>
    <row r="12" ht="27" spans="1:10">
      <c r="A12" s="40">
        <v>1030180</v>
      </c>
      <c r="B12" s="71" t="s">
        <v>24</v>
      </c>
      <c r="C12" s="66">
        <f>镇基金收入!C18</f>
        <v>0</v>
      </c>
      <c r="D12" s="66"/>
      <c r="E12" s="62" t="e">
        <f t="shared" si="0"/>
        <v>#DIV/0!</v>
      </c>
      <c r="F12" s="67">
        <v>21213</v>
      </c>
      <c r="G12" s="68" t="s">
        <v>25</v>
      </c>
      <c r="H12" s="69">
        <f>镇基金支出!C29</f>
        <v>0</v>
      </c>
      <c r="I12" s="69"/>
      <c r="J12" s="62" t="e">
        <f t="shared" si="1"/>
        <v>#DIV/0!</v>
      </c>
    </row>
    <row r="13" spans="1:10">
      <c r="A13" s="72"/>
      <c r="B13" s="72"/>
      <c r="C13" s="72"/>
      <c r="D13" s="72"/>
      <c r="E13" s="62" t="e">
        <f t="shared" si="0"/>
        <v>#DIV/0!</v>
      </c>
      <c r="F13" s="67">
        <v>21214</v>
      </c>
      <c r="G13" s="68" t="s">
        <v>26</v>
      </c>
      <c r="H13" s="69">
        <f>镇基金支出!C33</f>
        <v>100</v>
      </c>
      <c r="I13" s="69">
        <v>100</v>
      </c>
      <c r="J13" s="62">
        <f t="shared" si="1"/>
        <v>1</v>
      </c>
    </row>
    <row r="14" spans="1:10">
      <c r="A14" s="72"/>
      <c r="B14" s="72"/>
      <c r="C14" s="72"/>
      <c r="D14" s="72"/>
      <c r="E14" s="62" t="e">
        <f t="shared" si="0"/>
        <v>#DIV/0!</v>
      </c>
      <c r="F14" s="67">
        <v>213</v>
      </c>
      <c r="G14" s="68" t="s">
        <v>27</v>
      </c>
      <c r="H14" s="69">
        <f>镇基金支出!C37</f>
        <v>0</v>
      </c>
      <c r="I14" s="69"/>
      <c r="J14" s="62" t="e">
        <f t="shared" si="1"/>
        <v>#DIV/0!</v>
      </c>
    </row>
    <row r="15" spans="1:10">
      <c r="A15" s="72"/>
      <c r="B15" s="72"/>
      <c r="C15" s="66"/>
      <c r="D15" s="66"/>
      <c r="E15" s="62" t="e">
        <f t="shared" si="0"/>
        <v>#DIV/0!</v>
      </c>
      <c r="F15" s="67">
        <v>214</v>
      </c>
      <c r="G15" s="68" t="s">
        <v>28</v>
      </c>
      <c r="H15" s="69">
        <f>镇基金支出!C43</f>
        <v>0</v>
      </c>
      <c r="I15" s="69"/>
      <c r="J15" s="62" t="e">
        <f t="shared" si="1"/>
        <v>#DIV/0!</v>
      </c>
    </row>
    <row r="16" spans="1:10">
      <c r="A16" s="36"/>
      <c r="B16" s="41"/>
      <c r="C16" s="66"/>
      <c r="D16" s="66"/>
      <c r="E16" s="62" t="e">
        <f t="shared" si="0"/>
        <v>#DIV/0!</v>
      </c>
      <c r="F16" s="67">
        <v>229</v>
      </c>
      <c r="G16" s="68" t="s">
        <v>29</v>
      </c>
      <c r="H16" s="69">
        <f>镇基金支出!C49</f>
        <v>0</v>
      </c>
      <c r="I16" s="69">
        <v>366.1</v>
      </c>
      <c r="J16" s="62" t="e">
        <f t="shared" si="1"/>
        <v>#DIV/0!</v>
      </c>
    </row>
    <row r="17" spans="1:10">
      <c r="A17" s="35"/>
      <c r="B17" s="35"/>
      <c r="C17" s="66"/>
      <c r="D17" s="66"/>
      <c r="E17" s="62" t="e">
        <f t="shared" si="0"/>
        <v>#DIV/0!</v>
      </c>
      <c r="F17" s="67">
        <v>232</v>
      </c>
      <c r="G17" s="68" t="s">
        <v>30</v>
      </c>
      <c r="H17" s="69">
        <f>镇基金支出!C61</f>
        <v>0</v>
      </c>
      <c r="I17" s="69"/>
      <c r="J17" s="62" t="e">
        <f t="shared" si="1"/>
        <v>#DIV/0!</v>
      </c>
    </row>
    <row r="18" spans="1:10">
      <c r="A18" s="35"/>
      <c r="B18" s="41"/>
      <c r="C18" s="66"/>
      <c r="D18" s="66"/>
      <c r="E18" s="62" t="e">
        <f t="shared" si="0"/>
        <v>#DIV/0!</v>
      </c>
      <c r="F18" s="67">
        <v>233</v>
      </c>
      <c r="G18" s="68" t="s">
        <v>31</v>
      </c>
      <c r="H18" s="66">
        <f>镇基金支出!C66</f>
        <v>0</v>
      </c>
      <c r="I18" s="66"/>
      <c r="J18" s="62" t="e">
        <f t="shared" si="1"/>
        <v>#DIV/0!</v>
      </c>
    </row>
    <row r="19" spans="1:10">
      <c r="A19" s="35"/>
      <c r="B19" s="41"/>
      <c r="C19" s="66"/>
      <c r="D19" s="66"/>
      <c r="E19" s="62" t="e">
        <f t="shared" si="0"/>
        <v>#DIV/0!</v>
      </c>
      <c r="F19" s="67">
        <v>234</v>
      </c>
      <c r="G19" s="68" t="s">
        <v>32</v>
      </c>
      <c r="H19" s="66"/>
      <c r="I19" s="66"/>
      <c r="J19" s="62" t="e">
        <f t="shared" si="1"/>
        <v>#DIV/0!</v>
      </c>
    </row>
    <row r="20" s="26" customFormat="1" ht="14.25" spans="1:12">
      <c r="A20" s="35"/>
      <c r="B20" s="41"/>
      <c r="C20" s="66"/>
      <c r="D20" s="66"/>
      <c r="E20" s="62" t="e">
        <f t="shared" si="0"/>
        <v>#DIV/0!</v>
      </c>
      <c r="F20" s="63" t="s">
        <v>33</v>
      </c>
      <c r="G20" s="64"/>
      <c r="H20" s="65">
        <f>镇基金支出!C74</f>
        <v>0</v>
      </c>
      <c r="I20" s="65">
        <f>镇基金支出!D74</f>
        <v>0</v>
      </c>
      <c r="J20" s="62" t="e">
        <f t="shared" si="1"/>
        <v>#DIV/0!</v>
      </c>
      <c r="L20" s="76"/>
    </row>
    <row r="21" s="26" customFormat="1" ht="14.25" spans="1:12">
      <c r="A21" s="36" t="s">
        <v>34</v>
      </c>
      <c r="B21" s="36"/>
      <c r="C21" s="61">
        <f>镇基金收入!C19</f>
        <v>645.3</v>
      </c>
      <c r="D21" s="61">
        <f>镇基金收入!D19</f>
        <v>2258.5</v>
      </c>
      <c r="E21" s="62">
        <f t="shared" si="0"/>
        <v>3.49992251665892</v>
      </c>
      <c r="F21" s="63" t="s">
        <v>35</v>
      </c>
      <c r="G21" s="73"/>
      <c r="H21" s="65">
        <f>镇基金支出!C76</f>
        <v>0</v>
      </c>
      <c r="I21" s="65">
        <f>镇基金支出!D76</f>
        <v>0</v>
      </c>
      <c r="J21" s="62" t="e">
        <f t="shared" si="1"/>
        <v>#DIV/0!</v>
      </c>
      <c r="L21" s="76"/>
    </row>
    <row r="22" s="26" customFormat="1" ht="14.25" spans="1:12">
      <c r="A22" s="35" t="s">
        <v>36</v>
      </c>
      <c r="B22" s="35"/>
      <c r="C22" s="61">
        <f>镇基金收入!C23</f>
        <v>0</v>
      </c>
      <c r="D22" s="61">
        <f>镇基金收入!D23</f>
        <v>0</v>
      </c>
      <c r="E22" s="62" t="e">
        <f t="shared" si="0"/>
        <v>#DIV/0!</v>
      </c>
      <c r="F22" s="63" t="s">
        <v>37</v>
      </c>
      <c r="G22" s="73"/>
      <c r="H22" s="65">
        <f>镇基金支出!C78</f>
        <v>0</v>
      </c>
      <c r="I22" s="65">
        <f>镇基金支出!D78</f>
        <v>0</v>
      </c>
      <c r="J22" s="62" t="e">
        <f t="shared" si="1"/>
        <v>#DIV/0!</v>
      </c>
      <c r="L22" s="76"/>
    </row>
    <row r="23" s="26" customFormat="1" ht="14.25" spans="1:12">
      <c r="A23" s="35" t="s">
        <v>38</v>
      </c>
      <c r="B23" s="36"/>
      <c r="C23" s="61">
        <f>镇基金收入!C25</f>
        <v>0</v>
      </c>
      <c r="D23" s="61">
        <f>镇基金收入!D25</f>
        <v>0</v>
      </c>
      <c r="E23" s="62" t="e">
        <f t="shared" si="0"/>
        <v>#DIV/0!</v>
      </c>
      <c r="F23" s="63" t="s">
        <v>39</v>
      </c>
      <c r="G23" s="73"/>
      <c r="H23" s="65">
        <f>镇基金支出!C80</f>
        <v>0</v>
      </c>
      <c r="I23" s="65">
        <f>镇基金支出!D80</f>
        <v>0</v>
      </c>
      <c r="J23" s="62" t="e">
        <f t="shared" si="1"/>
        <v>#DIV/0!</v>
      </c>
      <c r="L23" s="76"/>
    </row>
    <row r="24" s="26" customFormat="1" ht="14.25" spans="1:12">
      <c r="A24" s="74" t="s">
        <v>40</v>
      </c>
      <c r="B24" s="74"/>
      <c r="C24" s="65">
        <f>C6+C21+C22+C23</f>
        <v>5745.3</v>
      </c>
      <c r="D24" s="65">
        <f>D6+D21+D22+D23</f>
        <v>6708.6</v>
      </c>
      <c r="E24" s="62">
        <f t="shared" si="0"/>
        <v>1.16766748472665</v>
      </c>
      <c r="F24" s="60" t="s">
        <v>41</v>
      </c>
      <c r="G24" s="60"/>
      <c r="H24" s="65">
        <f>H6+H22+H23+H20+H21</f>
        <v>5745.3</v>
      </c>
      <c r="I24" s="65">
        <f>I6+I22+I23+I20+I21</f>
        <v>6708.6</v>
      </c>
      <c r="J24" s="62">
        <f t="shared" si="1"/>
        <v>1.16766748472665</v>
      </c>
      <c r="L24" s="76"/>
    </row>
  </sheetData>
  <mergeCells count="5">
    <mergeCell ref="A2:J2"/>
    <mergeCell ref="A4:E4"/>
    <mergeCell ref="F4:J4"/>
    <mergeCell ref="A24:B24"/>
    <mergeCell ref="F24:G24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1" sqref="G21"/>
    </sheetView>
  </sheetViews>
  <sheetFormatPr defaultColWidth="11.375" defaultRowHeight="13.5" outlineLevelCol="6"/>
  <cols>
    <col min="1" max="1" width="10.75" style="4" customWidth="1"/>
    <col min="2" max="2" width="35.25" style="4" customWidth="1"/>
    <col min="3" max="3" width="12.75" style="5" customWidth="1"/>
    <col min="4" max="4" width="11.625" style="27" customWidth="1"/>
    <col min="5" max="5" width="14.875" style="28" customWidth="1"/>
    <col min="6" max="16384" width="11.375" style="4"/>
  </cols>
  <sheetData>
    <row r="1" ht="14.25" spans="1:1">
      <c r="A1" s="7" t="s">
        <v>42</v>
      </c>
    </row>
    <row r="2" ht="25.5" spans="1:5">
      <c r="A2" s="8" t="s">
        <v>43</v>
      </c>
      <c r="B2" s="8"/>
      <c r="C2" s="8"/>
      <c r="D2" s="8"/>
      <c r="E2" s="8"/>
    </row>
    <row r="3" spans="5:5">
      <c r="E3" s="29" t="s">
        <v>44</v>
      </c>
    </row>
    <row r="4" s="25" customFormat="1" ht="27" spans="1:5">
      <c r="A4" s="9" t="s">
        <v>7</v>
      </c>
      <c r="B4" s="9" t="s">
        <v>8</v>
      </c>
      <c r="C4" s="10" t="s">
        <v>9</v>
      </c>
      <c r="D4" s="10" t="s">
        <v>10</v>
      </c>
      <c r="E4" s="11" t="s">
        <v>11</v>
      </c>
    </row>
    <row r="5" s="26" customFormat="1" ht="14.25" spans="1:7">
      <c r="A5" s="30" t="s">
        <v>12</v>
      </c>
      <c r="B5" s="31"/>
      <c r="C5" s="32">
        <f>C6+C7+C13+C16+C17+C18</f>
        <v>5100</v>
      </c>
      <c r="D5" s="32">
        <f>D6+D7+D13+D16+D17+D18</f>
        <v>4450.1</v>
      </c>
      <c r="E5" s="33">
        <f>D5/C5*100%</f>
        <v>0.872568627450981</v>
      </c>
      <c r="G5" s="34"/>
    </row>
    <row r="6" s="26" customFormat="1" ht="14.25" spans="1:7">
      <c r="A6" s="35">
        <v>1030147</v>
      </c>
      <c r="B6" s="36" t="s">
        <v>14</v>
      </c>
      <c r="C6" s="37"/>
      <c r="D6" s="38"/>
      <c r="E6" s="33" t="e">
        <f t="shared" ref="E6:E27" si="0">D6/C6*100%</f>
        <v>#DIV/0!</v>
      </c>
      <c r="G6" s="39"/>
    </row>
    <row r="7" s="26" customFormat="1" ht="14.25" spans="1:7">
      <c r="A7" s="35">
        <v>1030148</v>
      </c>
      <c r="B7" s="36" t="s">
        <v>16</v>
      </c>
      <c r="C7" s="37">
        <f>SUM(C8:C12)</f>
        <v>5000</v>
      </c>
      <c r="D7" s="37">
        <f>SUM(D8:D12)</f>
        <v>4415.3</v>
      </c>
      <c r="E7" s="33">
        <f t="shared" si="0"/>
        <v>0.88306</v>
      </c>
      <c r="G7" s="39"/>
    </row>
    <row r="8" spans="1:7">
      <c r="A8" s="40">
        <v>103014801</v>
      </c>
      <c r="B8" s="41" t="s">
        <v>45</v>
      </c>
      <c r="C8" s="42">
        <v>5000</v>
      </c>
      <c r="D8" s="43">
        <v>4415.3</v>
      </c>
      <c r="E8" s="33">
        <f t="shared" si="0"/>
        <v>0.88306</v>
      </c>
      <c r="G8" s="44"/>
    </row>
    <row r="9" spans="1:7">
      <c r="A9" s="40">
        <v>103014802</v>
      </c>
      <c r="B9" s="41" t="s">
        <v>46</v>
      </c>
      <c r="C9" s="42"/>
      <c r="D9" s="43"/>
      <c r="E9" s="33" t="e">
        <f t="shared" si="0"/>
        <v>#DIV/0!</v>
      </c>
      <c r="G9" s="44"/>
    </row>
    <row r="10" s="7" customFormat="1" ht="14.25" spans="1:7">
      <c r="A10" s="40">
        <v>103014803</v>
      </c>
      <c r="B10" s="41" t="s">
        <v>47</v>
      </c>
      <c r="C10" s="42"/>
      <c r="D10" s="43"/>
      <c r="E10" s="33" t="e">
        <f t="shared" si="0"/>
        <v>#DIV/0!</v>
      </c>
      <c r="G10" s="39"/>
    </row>
    <row r="11" s="7" customFormat="1" ht="14.25" spans="1:7">
      <c r="A11" s="40">
        <v>103014898</v>
      </c>
      <c r="B11" s="41" t="s">
        <v>48</v>
      </c>
      <c r="C11" s="42"/>
      <c r="D11" s="43"/>
      <c r="E11" s="33" t="e">
        <f t="shared" si="0"/>
        <v>#DIV/0!</v>
      </c>
      <c r="G11" s="39"/>
    </row>
    <row r="12" s="7" customFormat="1" ht="14.25" spans="1:7">
      <c r="A12" s="40">
        <v>103014899</v>
      </c>
      <c r="B12" s="41" t="s">
        <v>49</v>
      </c>
      <c r="C12" s="42"/>
      <c r="D12" s="43"/>
      <c r="E12" s="33" t="e">
        <f t="shared" si="0"/>
        <v>#DIV/0!</v>
      </c>
      <c r="G12" s="39"/>
    </row>
    <row r="13" s="26" customFormat="1" ht="14.25" spans="1:7">
      <c r="A13" s="35">
        <v>1030155</v>
      </c>
      <c r="B13" s="36" t="s">
        <v>18</v>
      </c>
      <c r="C13" s="37">
        <f>C14+C15</f>
        <v>0</v>
      </c>
      <c r="D13" s="38"/>
      <c r="E13" s="33" t="e">
        <f t="shared" si="0"/>
        <v>#DIV/0!</v>
      </c>
      <c r="G13" s="39"/>
    </row>
    <row r="14" spans="1:7">
      <c r="A14" s="40">
        <v>103015501</v>
      </c>
      <c r="B14" s="41" t="s">
        <v>50</v>
      </c>
      <c r="C14" s="42"/>
      <c r="D14" s="43"/>
      <c r="E14" s="33" t="e">
        <f t="shared" si="0"/>
        <v>#DIV/0!</v>
      </c>
      <c r="G14" s="44"/>
    </row>
    <row r="15" spans="1:7">
      <c r="A15" s="40">
        <v>103015502</v>
      </c>
      <c r="B15" s="41" t="s">
        <v>51</v>
      </c>
      <c r="C15" s="42"/>
      <c r="D15" s="43"/>
      <c r="E15" s="33" t="e">
        <f t="shared" si="0"/>
        <v>#DIV/0!</v>
      </c>
      <c r="G15" s="44"/>
    </row>
    <row r="16" s="26" customFormat="1" ht="14.25" spans="1:7">
      <c r="A16" s="35">
        <v>1030156</v>
      </c>
      <c r="B16" s="36" t="s">
        <v>20</v>
      </c>
      <c r="C16" s="37"/>
      <c r="D16" s="38"/>
      <c r="E16" s="33" t="e">
        <f t="shared" si="0"/>
        <v>#DIV/0!</v>
      </c>
      <c r="G16" s="39"/>
    </row>
    <row r="17" s="26" customFormat="1" ht="14.25" spans="1:7">
      <c r="A17" s="35">
        <v>1030178</v>
      </c>
      <c r="B17" s="36" t="s">
        <v>22</v>
      </c>
      <c r="C17" s="37">
        <v>100</v>
      </c>
      <c r="D17" s="45">
        <v>34.8</v>
      </c>
      <c r="E17" s="33">
        <f t="shared" si="0"/>
        <v>0.348</v>
      </c>
      <c r="G17" s="39"/>
    </row>
    <row r="18" s="26" customFormat="1" ht="27" spans="1:7">
      <c r="A18" s="35">
        <v>1030180</v>
      </c>
      <c r="B18" s="46" t="s">
        <v>24</v>
      </c>
      <c r="C18" s="38">
        <v>0</v>
      </c>
      <c r="D18" s="38"/>
      <c r="E18" s="33" t="e">
        <f t="shared" si="0"/>
        <v>#DIV/0!</v>
      </c>
      <c r="G18" s="39"/>
    </row>
    <row r="19" s="26" customFormat="1" ht="14.25" spans="1:7">
      <c r="A19" s="36" t="s">
        <v>34</v>
      </c>
      <c r="B19" s="36"/>
      <c r="C19" s="37">
        <f>C20</f>
        <v>645.3</v>
      </c>
      <c r="D19" s="37">
        <f>D20</f>
        <v>2258.5</v>
      </c>
      <c r="E19" s="33">
        <f t="shared" si="0"/>
        <v>3.49992251665892</v>
      </c>
      <c r="G19" s="39"/>
    </row>
    <row r="20" spans="1:7">
      <c r="A20" s="40">
        <v>11004</v>
      </c>
      <c r="B20" s="41" t="s">
        <v>52</v>
      </c>
      <c r="C20" s="47">
        <f>C21+C22</f>
        <v>645.3</v>
      </c>
      <c r="D20" s="47">
        <f>D21+D22</f>
        <v>2258.5</v>
      </c>
      <c r="E20" s="33">
        <f t="shared" si="0"/>
        <v>3.49992251665892</v>
      </c>
      <c r="G20" s="44"/>
    </row>
    <row r="21" spans="1:7">
      <c r="A21" s="40">
        <v>1100401</v>
      </c>
      <c r="B21" s="41" t="s">
        <v>53</v>
      </c>
      <c r="C21" s="47">
        <v>645.3</v>
      </c>
      <c r="D21" s="43">
        <v>2258.5</v>
      </c>
      <c r="E21" s="33">
        <f t="shared" si="0"/>
        <v>3.49992251665892</v>
      </c>
      <c r="G21" s="44"/>
    </row>
    <row r="22" spans="1:7">
      <c r="A22" s="40">
        <v>1100403</v>
      </c>
      <c r="B22" s="41" t="s">
        <v>54</v>
      </c>
      <c r="C22" s="47"/>
      <c r="D22" s="43"/>
      <c r="E22" s="33" t="e">
        <f t="shared" si="0"/>
        <v>#DIV/0!</v>
      </c>
      <c r="G22" s="44"/>
    </row>
    <row r="23" s="26" customFormat="1" ht="14.25" spans="1:7">
      <c r="A23" s="35" t="s">
        <v>36</v>
      </c>
      <c r="B23" s="35"/>
      <c r="C23" s="48">
        <f>C24</f>
        <v>0</v>
      </c>
      <c r="D23" s="38"/>
      <c r="E23" s="33" t="e">
        <f t="shared" si="0"/>
        <v>#DIV/0!</v>
      </c>
      <c r="G23" s="39"/>
    </row>
    <row r="24" spans="1:7">
      <c r="A24" s="40">
        <v>1100802</v>
      </c>
      <c r="B24" s="41" t="s">
        <v>55</v>
      </c>
      <c r="C24" s="47"/>
      <c r="D24" s="43"/>
      <c r="E24" s="33" t="e">
        <f t="shared" si="0"/>
        <v>#DIV/0!</v>
      </c>
      <c r="G24" s="44"/>
    </row>
    <row r="25" s="26" customFormat="1" ht="14.25" spans="1:7">
      <c r="A25" s="35" t="s">
        <v>38</v>
      </c>
      <c r="B25" s="36"/>
      <c r="C25" s="48">
        <f>C26</f>
        <v>0</v>
      </c>
      <c r="D25" s="38"/>
      <c r="E25" s="33" t="e">
        <f t="shared" si="0"/>
        <v>#DIV/0!</v>
      </c>
      <c r="G25" s="39"/>
    </row>
    <row r="26" s="7" customFormat="1" ht="14.25" spans="1:7">
      <c r="A26" s="40">
        <v>1101102</v>
      </c>
      <c r="B26" s="41" t="s">
        <v>56</v>
      </c>
      <c r="C26" s="47"/>
      <c r="D26" s="43"/>
      <c r="E26" s="33" t="e">
        <f t="shared" si="0"/>
        <v>#DIV/0!</v>
      </c>
      <c r="G26" s="39"/>
    </row>
    <row r="27" s="26" customFormat="1" ht="14.25" spans="1:7">
      <c r="A27" s="49" t="s">
        <v>40</v>
      </c>
      <c r="B27" s="50"/>
      <c r="C27" s="48">
        <f>C5+C19+C23+C25</f>
        <v>5745.3</v>
      </c>
      <c r="D27" s="48">
        <f>D5+D19+D23+D25</f>
        <v>6708.6</v>
      </c>
      <c r="E27" s="33">
        <f t="shared" si="0"/>
        <v>1.16766748472665</v>
      </c>
      <c r="G27" s="39"/>
    </row>
    <row r="28" s="26" customFormat="1" ht="14.25" spans="1:5">
      <c r="A28" s="23"/>
      <c r="B28" s="23"/>
      <c r="C28" s="23"/>
      <c r="D28" s="23"/>
      <c r="E28" s="23"/>
    </row>
    <row r="29" ht="14.25" spans="1:5">
      <c r="A29" s="51"/>
      <c r="B29" s="51"/>
      <c r="C29" s="51"/>
      <c r="D29" s="51"/>
      <c r="E29" s="51"/>
    </row>
    <row r="30" spans="2:5">
      <c r="B30" s="52"/>
      <c r="C30" s="53"/>
      <c r="D30" s="54"/>
      <c r="E30" s="55"/>
    </row>
  </sheetData>
  <mergeCells count="2">
    <mergeCell ref="A2:E2"/>
    <mergeCell ref="A27:B27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opLeftCell="A39" workbookViewId="0">
      <selection activeCell="D50" sqref="D50"/>
    </sheetView>
  </sheetViews>
  <sheetFormatPr defaultColWidth="9" defaultRowHeight="13.5" outlineLevelCol="6"/>
  <cols>
    <col min="1" max="1" width="10.25" style="4" customWidth="1"/>
    <col min="2" max="2" width="36.875" style="4" customWidth="1"/>
    <col min="3" max="3" width="12.5" style="5" customWidth="1"/>
    <col min="4" max="4" width="12.625" style="5" customWidth="1"/>
    <col min="5" max="5" width="12.625" style="6" customWidth="1"/>
    <col min="6" max="16384" width="9" style="4"/>
  </cols>
  <sheetData>
    <row r="1" ht="14.25" spans="1:1">
      <c r="A1" s="7" t="s">
        <v>57</v>
      </c>
    </row>
    <row r="2" ht="25.5" spans="1:5">
      <c r="A2" s="8" t="s">
        <v>58</v>
      </c>
      <c r="B2" s="8"/>
      <c r="C2" s="8"/>
      <c r="D2" s="8"/>
      <c r="E2" s="8"/>
    </row>
    <row r="3" spans="5:5">
      <c r="E3" s="6" t="s">
        <v>44</v>
      </c>
    </row>
    <row r="4" s="1" customFormat="1" ht="27" spans="1:7">
      <c r="A4" s="9" t="s">
        <v>7</v>
      </c>
      <c r="B4" s="9" t="s">
        <v>8</v>
      </c>
      <c r="C4" s="10" t="s">
        <v>9</v>
      </c>
      <c r="D4" s="10" t="s">
        <v>10</v>
      </c>
      <c r="E4" s="11" t="s">
        <v>11</v>
      </c>
      <c r="G4" s="12"/>
    </row>
    <row r="5" s="2" customFormat="1" spans="1:5">
      <c r="A5" s="13" t="s">
        <v>13</v>
      </c>
      <c r="B5" s="14"/>
      <c r="C5" s="15">
        <f>C6+C10+C19+C37+C43+C61+C66+C49</f>
        <v>5745.3</v>
      </c>
      <c r="D5" s="15">
        <f>D6+D10+D19+D37+D43+D61+D66+D49</f>
        <v>6708.6</v>
      </c>
      <c r="E5" s="16">
        <f>D5/C5*100%</f>
        <v>1.16766748472665</v>
      </c>
    </row>
    <row r="6" s="2" customFormat="1" spans="1:5">
      <c r="A6" s="13">
        <v>207</v>
      </c>
      <c r="B6" s="14" t="s">
        <v>59</v>
      </c>
      <c r="C6" s="15">
        <f>C7</f>
        <v>0</v>
      </c>
      <c r="D6" s="15">
        <f>D7</f>
        <v>0</v>
      </c>
      <c r="E6" s="16" t="e">
        <f t="shared" ref="E6:E37" si="0">D6/C6*100%</f>
        <v>#DIV/0!</v>
      </c>
    </row>
    <row r="7" s="2" customFormat="1" spans="1:5">
      <c r="A7" s="13">
        <v>20707</v>
      </c>
      <c r="B7" s="14" t="s">
        <v>60</v>
      </c>
      <c r="C7" s="15">
        <f>C8+C9</f>
        <v>0</v>
      </c>
      <c r="D7" s="15">
        <f>D8+D9</f>
        <v>0</v>
      </c>
      <c r="E7" s="16" t="e">
        <f t="shared" si="0"/>
        <v>#DIV/0!</v>
      </c>
    </row>
    <row r="8" s="3" customFormat="1" spans="1:5">
      <c r="A8" s="17">
        <v>2070702</v>
      </c>
      <c r="B8" s="18" t="s">
        <v>61</v>
      </c>
      <c r="C8" s="19"/>
      <c r="D8" s="19"/>
      <c r="E8" s="16" t="e">
        <f t="shared" si="0"/>
        <v>#DIV/0!</v>
      </c>
    </row>
    <row r="9" s="3" customFormat="1" spans="1:5">
      <c r="A9" s="17">
        <v>2070799</v>
      </c>
      <c r="B9" s="18" t="s">
        <v>62</v>
      </c>
      <c r="C9" s="19"/>
      <c r="D9" s="19"/>
      <c r="E9" s="16" t="e">
        <f t="shared" si="0"/>
        <v>#DIV/0!</v>
      </c>
    </row>
    <row r="10" s="2" customFormat="1" spans="1:5">
      <c r="A10" s="13">
        <v>208</v>
      </c>
      <c r="B10" s="14" t="s">
        <v>17</v>
      </c>
      <c r="C10" s="15">
        <f>C11+C15</f>
        <v>0</v>
      </c>
      <c r="D10" s="15">
        <f>D11+D15</f>
        <v>0</v>
      </c>
      <c r="E10" s="16" t="e">
        <f t="shared" si="0"/>
        <v>#DIV/0!</v>
      </c>
    </row>
    <row r="11" s="2" customFormat="1" spans="1:5">
      <c r="A11" s="13">
        <v>20822</v>
      </c>
      <c r="B11" s="14" t="s">
        <v>63</v>
      </c>
      <c r="C11" s="15">
        <f>C12+C13+C14</f>
        <v>0</v>
      </c>
      <c r="D11" s="15">
        <f>D12+D13+D14</f>
        <v>0</v>
      </c>
      <c r="E11" s="16" t="e">
        <f t="shared" si="0"/>
        <v>#DIV/0!</v>
      </c>
    </row>
    <row r="12" s="3" customFormat="1" spans="1:5">
      <c r="A12" s="17">
        <v>2082201</v>
      </c>
      <c r="B12" s="18" t="s">
        <v>64</v>
      </c>
      <c r="C12" s="19"/>
      <c r="D12" s="19"/>
      <c r="E12" s="16" t="e">
        <f t="shared" si="0"/>
        <v>#DIV/0!</v>
      </c>
    </row>
    <row r="13" s="3" customFormat="1" spans="1:5">
      <c r="A13" s="17">
        <v>2082202</v>
      </c>
      <c r="B13" s="18" t="s">
        <v>65</v>
      </c>
      <c r="C13" s="19"/>
      <c r="D13" s="19"/>
      <c r="E13" s="16" t="e">
        <f t="shared" si="0"/>
        <v>#DIV/0!</v>
      </c>
    </row>
    <row r="14" s="3" customFormat="1" spans="1:5">
      <c r="A14" s="17">
        <v>2082299</v>
      </c>
      <c r="B14" s="18" t="s">
        <v>66</v>
      </c>
      <c r="C14" s="19"/>
      <c r="D14" s="19"/>
      <c r="E14" s="16" t="e">
        <f t="shared" si="0"/>
        <v>#DIV/0!</v>
      </c>
    </row>
    <row r="15" s="2" customFormat="1" spans="1:5">
      <c r="A15" s="13">
        <v>20823</v>
      </c>
      <c r="B15" s="14" t="s">
        <v>67</v>
      </c>
      <c r="C15" s="15">
        <f>C16+C17+C18</f>
        <v>0</v>
      </c>
      <c r="D15" s="15">
        <f>D16+D17+D18</f>
        <v>0</v>
      </c>
      <c r="E15" s="16" t="e">
        <f t="shared" si="0"/>
        <v>#DIV/0!</v>
      </c>
    </row>
    <row r="16" s="3" customFormat="1" spans="1:5">
      <c r="A16" s="17">
        <v>2082301</v>
      </c>
      <c r="B16" s="18" t="s">
        <v>64</v>
      </c>
      <c r="C16" s="19"/>
      <c r="D16" s="19"/>
      <c r="E16" s="16" t="e">
        <f t="shared" si="0"/>
        <v>#DIV/0!</v>
      </c>
    </row>
    <row r="17" s="3" customFormat="1" spans="1:5">
      <c r="A17" s="17">
        <v>2082302</v>
      </c>
      <c r="B17" s="18" t="s">
        <v>65</v>
      </c>
      <c r="C17" s="19"/>
      <c r="D17" s="19"/>
      <c r="E17" s="16" t="e">
        <f t="shared" si="0"/>
        <v>#DIV/0!</v>
      </c>
    </row>
    <row r="18" s="3" customFormat="1" spans="1:5">
      <c r="A18" s="17">
        <v>2082399</v>
      </c>
      <c r="B18" s="18" t="s">
        <v>68</v>
      </c>
      <c r="C18" s="19"/>
      <c r="D18" s="19"/>
      <c r="E18" s="16" t="e">
        <f t="shared" si="0"/>
        <v>#DIV/0!</v>
      </c>
    </row>
    <row r="19" s="2" customFormat="1" spans="1:5">
      <c r="A19" s="13">
        <v>212</v>
      </c>
      <c r="B19" s="14" t="s">
        <v>19</v>
      </c>
      <c r="C19" s="15">
        <f>C20+C28+C29+C33</f>
        <v>5745.3</v>
      </c>
      <c r="D19" s="15">
        <f>D20+D28+D29+D33</f>
        <v>6342.5</v>
      </c>
      <c r="E19" s="16">
        <f t="shared" si="0"/>
        <v>1.10394583398604</v>
      </c>
    </row>
    <row r="20" s="2" customFormat="1" ht="27" spans="1:5">
      <c r="A20" s="13">
        <v>21208</v>
      </c>
      <c r="B20" s="14" t="s">
        <v>21</v>
      </c>
      <c r="C20" s="15">
        <f>SUM(C21:C27)</f>
        <v>5645.3</v>
      </c>
      <c r="D20" s="15">
        <f>SUM(D21:D27)</f>
        <v>6242.5</v>
      </c>
      <c r="E20" s="16">
        <f t="shared" si="0"/>
        <v>1.10578711494518</v>
      </c>
    </row>
    <row r="21" s="3" customFormat="1" spans="1:5">
      <c r="A21" s="17">
        <v>2120801</v>
      </c>
      <c r="B21" s="18" t="s">
        <v>69</v>
      </c>
      <c r="C21" s="19"/>
      <c r="D21" s="19"/>
      <c r="E21" s="16" t="e">
        <f t="shared" si="0"/>
        <v>#DIV/0!</v>
      </c>
    </row>
    <row r="22" s="3" customFormat="1" spans="1:5">
      <c r="A22" s="17">
        <v>2120802</v>
      </c>
      <c r="B22" s="18" t="s">
        <v>70</v>
      </c>
      <c r="C22" s="19"/>
      <c r="D22" s="19"/>
      <c r="E22" s="16" t="e">
        <f t="shared" si="0"/>
        <v>#DIV/0!</v>
      </c>
    </row>
    <row r="23" s="3" customFormat="1" spans="1:5">
      <c r="A23" s="17">
        <v>2120803</v>
      </c>
      <c r="B23" s="18" t="s">
        <v>71</v>
      </c>
      <c r="C23" s="19"/>
      <c r="D23" s="19">
        <v>9.8</v>
      </c>
      <c r="E23" s="16" t="e">
        <f t="shared" si="0"/>
        <v>#DIV/0!</v>
      </c>
    </row>
    <row r="24" s="3" customFormat="1" spans="1:5">
      <c r="A24" s="17">
        <v>2120804</v>
      </c>
      <c r="B24" s="18" t="s">
        <v>72</v>
      </c>
      <c r="C24" s="19">
        <v>475.3</v>
      </c>
      <c r="D24" s="19">
        <v>215</v>
      </c>
      <c r="E24" s="16">
        <f t="shared" si="0"/>
        <v>0.452345886808332</v>
      </c>
    </row>
    <row r="25" s="3" customFormat="1" spans="1:5">
      <c r="A25" s="17">
        <v>2120805</v>
      </c>
      <c r="B25" s="18" t="s">
        <v>73</v>
      </c>
      <c r="C25" s="19"/>
      <c r="D25" s="19"/>
      <c r="E25" s="16" t="e">
        <f t="shared" si="0"/>
        <v>#DIV/0!</v>
      </c>
    </row>
    <row r="26" s="3" customFormat="1" spans="1:5">
      <c r="A26" s="17">
        <v>2120806</v>
      </c>
      <c r="B26" s="18" t="s">
        <v>74</v>
      </c>
      <c r="C26" s="19">
        <v>63</v>
      </c>
      <c r="D26" s="19">
        <v>19.4</v>
      </c>
      <c r="E26" s="16">
        <f t="shared" si="0"/>
        <v>0.307936507936508</v>
      </c>
    </row>
    <row r="27" s="3" customFormat="1" ht="27" spans="1:5">
      <c r="A27" s="17">
        <v>2120899</v>
      </c>
      <c r="B27" s="18" t="s">
        <v>75</v>
      </c>
      <c r="C27" s="19">
        <v>5107</v>
      </c>
      <c r="D27" s="19">
        <v>5998.3</v>
      </c>
      <c r="E27" s="16">
        <f t="shared" si="0"/>
        <v>1.17452516154298</v>
      </c>
    </row>
    <row r="28" s="2" customFormat="1" spans="1:5">
      <c r="A28" s="13">
        <v>21211</v>
      </c>
      <c r="B28" s="14" t="s">
        <v>23</v>
      </c>
      <c r="C28" s="15"/>
      <c r="D28" s="15"/>
      <c r="E28" s="16" t="e">
        <f t="shared" si="0"/>
        <v>#DIV/0!</v>
      </c>
    </row>
    <row r="29" s="2" customFormat="1" spans="1:5">
      <c r="A29" s="13">
        <v>21213</v>
      </c>
      <c r="B29" s="14" t="s">
        <v>25</v>
      </c>
      <c r="C29" s="15">
        <f>C30+C31+C32</f>
        <v>0</v>
      </c>
      <c r="D29" s="15">
        <f>D30+D31+D32</f>
        <v>0</v>
      </c>
      <c r="E29" s="16" t="e">
        <f t="shared" si="0"/>
        <v>#DIV/0!</v>
      </c>
    </row>
    <row r="30" s="3" customFormat="1" spans="1:5">
      <c r="A30" s="17">
        <v>2121301</v>
      </c>
      <c r="B30" s="18" t="s">
        <v>76</v>
      </c>
      <c r="C30" s="19"/>
      <c r="D30" s="19"/>
      <c r="E30" s="16" t="e">
        <f t="shared" si="0"/>
        <v>#DIV/0!</v>
      </c>
    </row>
    <row r="31" s="3" customFormat="1" spans="1:5">
      <c r="A31" s="17">
        <v>2121302</v>
      </c>
      <c r="B31" s="18" t="s">
        <v>77</v>
      </c>
      <c r="C31" s="19"/>
      <c r="D31" s="19"/>
      <c r="E31" s="16" t="e">
        <f t="shared" si="0"/>
        <v>#DIV/0!</v>
      </c>
    </row>
    <row r="32" s="3" customFormat="1" spans="1:5">
      <c r="A32" s="17">
        <v>2121399</v>
      </c>
      <c r="B32" s="18" t="s">
        <v>78</v>
      </c>
      <c r="C32" s="19"/>
      <c r="D32" s="19"/>
      <c r="E32" s="16" t="e">
        <f t="shared" si="0"/>
        <v>#DIV/0!</v>
      </c>
    </row>
    <row r="33" s="2" customFormat="1" spans="1:5">
      <c r="A33" s="13">
        <v>21214</v>
      </c>
      <c r="B33" s="14" t="s">
        <v>26</v>
      </c>
      <c r="C33" s="15">
        <f>C34+C35+C36</f>
        <v>100</v>
      </c>
      <c r="D33" s="15">
        <f>D34+D35+D36</f>
        <v>100</v>
      </c>
      <c r="E33" s="16">
        <f t="shared" si="0"/>
        <v>1</v>
      </c>
    </row>
    <row r="34" s="3" customFormat="1" spans="1:5">
      <c r="A34" s="17">
        <v>2121401</v>
      </c>
      <c r="B34" s="18" t="s">
        <v>79</v>
      </c>
      <c r="C34" s="19"/>
      <c r="D34" s="19"/>
      <c r="E34" s="16" t="e">
        <f t="shared" si="0"/>
        <v>#DIV/0!</v>
      </c>
    </row>
    <row r="35" s="3" customFormat="1" spans="1:5">
      <c r="A35" s="17">
        <v>2121402</v>
      </c>
      <c r="B35" s="18" t="s">
        <v>80</v>
      </c>
      <c r="C35" s="19"/>
      <c r="D35" s="19"/>
      <c r="E35" s="16" t="e">
        <f t="shared" si="0"/>
        <v>#DIV/0!</v>
      </c>
    </row>
    <row r="36" s="3" customFormat="1" spans="1:5">
      <c r="A36" s="17">
        <v>2121499</v>
      </c>
      <c r="B36" s="18" t="s">
        <v>81</v>
      </c>
      <c r="C36" s="19">
        <v>100</v>
      </c>
      <c r="D36" s="19">
        <v>100</v>
      </c>
      <c r="E36" s="16">
        <f t="shared" si="0"/>
        <v>1</v>
      </c>
    </row>
    <row r="37" s="2" customFormat="1" spans="1:5">
      <c r="A37" s="13">
        <v>213</v>
      </c>
      <c r="B37" s="14" t="s">
        <v>27</v>
      </c>
      <c r="C37" s="15">
        <f>C38+C41</f>
        <v>0</v>
      </c>
      <c r="D37" s="15">
        <f>D38+D41</f>
        <v>0</v>
      </c>
      <c r="E37" s="16" t="e">
        <f t="shared" si="0"/>
        <v>#DIV/0!</v>
      </c>
    </row>
    <row r="38" s="2" customFormat="1" spans="1:5">
      <c r="A38" s="13">
        <v>21366</v>
      </c>
      <c r="B38" s="14" t="s">
        <v>82</v>
      </c>
      <c r="C38" s="15">
        <f>C39+C40</f>
        <v>0</v>
      </c>
      <c r="D38" s="15">
        <f>D39+D40</f>
        <v>0</v>
      </c>
      <c r="E38" s="16" t="e">
        <f t="shared" ref="E38:E82" si="1">D38/C38*100%</f>
        <v>#DIV/0!</v>
      </c>
    </row>
    <row r="39" s="3" customFormat="1" spans="1:5">
      <c r="A39" s="17">
        <v>2136601</v>
      </c>
      <c r="B39" s="18" t="s">
        <v>65</v>
      </c>
      <c r="C39" s="19"/>
      <c r="D39" s="19"/>
      <c r="E39" s="16" t="e">
        <f t="shared" si="1"/>
        <v>#DIV/0!</v>
      </c>
    </row>
    <row r="40" s="2" customFormat="1" spans="1:5">
      <c r="A40" s="17">
        <v>2136699</v>
      </c>
      <c r="B40" s="18" t="s">
        <v>83</v>
      </c>
      <c r="C40" s="19"/>
      <c r="D40" s="19"/>
      <c r="E40" s="16" t="e">
        <f t="shared" si="1"/>
        <v>#DIV/0!</v>
      </c>
    </row>
    <row r="41" s="2" customFormat="1" spans="1:5">
      <c r="A41" s="13">
        <v>21369</v>
      </c>
      <c r="B41" s="14" t="s">
        <v>84</v>
      </c>
      <c r="C41" s="15">
        <f>C42</f>
        <v>0</v>
      </c>
      <c r="D41" s="15">
        <f>D42</f>
        <v>0</v>
      </c>
      <c r="E41" s="16" t="e">
        <f t="shared" si="1"/>
        <v>#DIV/0!</v>
      </c>
    </row>
    <row r="42" s="3" customFormat="1" spans="1:5">
      <c r="A42" s="17">
        <v>2136902</v>
      </c>
      <c r="B42" s="18" t="s">
        <v>85</v>
      </c>
      <c r="C42" s="19"/>
      <c r="D42" s="19"/>
      <c r="E42" s="16" t="e">
        <f t="shared" si="1"/>
        <v>#DIV/0!</v>
      </c>
    </row>
    <row r="43" s="2" customFormat="1" spans="1:5">
      <c r="A43" s="13">
        <v>214</v>
      </c>
      <c r="B43" s="14" t="s">
        <v>28</v>
      </c>
      <c r="C43" s="15">
        <f>C44+C46</f>
        <v>0</v>
      </c>
      <c r="D43" s="15">
        <f>D44+D46</f>
        <v>0</v>
      </c>
      <c r="E43" s="16" t="e">
        <f t="shared" si="1"/>
        <v>#DIV/0!</v>
      </c>
    </row>
    <row r="44" s="2" customFormat="1" spans="1:5">
      <c r="A44" s="13">
        <v>21462</v>
      </c>
      <c r="B44" s="14" t="s">
        <v>86</v>
      </c>
      <c r="C44" s="15">
        <f>C45</f>
        <v>0</v>
      </c>
      <c r="D44" s="15">
        <f>D45</f>
        <v>0</v>
      </c>
      <c r="E44" s="16" t="e">
        <f t="shared" si="1"/>
        <v>#DIV/0!</v>
      </c>
    </row>
    <row r="45" s="3" customFormat="1" spans="1:5">
      <c r="A45" s="17">
        <v>2146299</v>
      </c>
      <c r="B45" s="18" t="s">
        <v>87</v>
      </c>
      <c r="C45" s="19"/>
      <c r="D45" s="19"/>
      <c r="E45" s="16" t="e">
        <f t="shared" si="1"/>
        <v>#DIV/0!</v>
      </c>
    </row>
    <row r="46" s="2" customFormat="1" spans="1:5">
      <c r="A46" s="13">
        <v>21463</v>
      </c>
      <c r="B46" s="14" t="s">
        <v>88</v>
      </c>
      <c r="C46" s="15">
        <f>C47</f>
        <v>0</v>
      </c>
      <c r="D46" s="15">
        <f>D47</f>
        <v>0</v>
      </c>
      <c r="E46" s="16" t="e">
        <f t="shared" si="1"/>
        <v>#DIV/0!</v>
      </c>
    </row>
    <row r="47" s="3" customFormat="1" spans="1:5">
      <c r="A47" s="17">
        <v>2146303</v>
      </c>
      <c r="B47" s="18" t="s">
        <v>89</v>
      </c>
      <c r="C47" s="19"/>
      <c r="D47" s="19"/>
      <c r="E47" s="16" t="e">
        <f t="shared" si="1"/>
        <v>#DIV/0!</v>
      </c>
    </row>
    <row r="48" s="3" customFormat="1" spans="1:5">
      <c r="A48" s="17">
        <v>2146399</v>
      </c>
      <c r="B48" s="18" t="s">
        <v>90</v>
      </c>
      <c r="C48" s="19"/>
      <c r="D48" s="19"/>
      <c r="E48" s="16" t="e">
        <f t="shared" si="1"/>
        <v>#DIV/0!</v>
      </c>
    </row>
    <row r="49" s="2" customFormat="1" spans="1:5">
      <c r="A49" s="13">
        <v>229</v>
      </c>
      <c r="B49" s="14" t="s">
        <v>29</v>
      </c>
      <c r="C49" s="15">
        <f>C50+C51+C54</f>
        <v>0</v>
      </c>
      <c r="D49" s="15">
        <f>D50+D51+D54</f>
        <v>366.1</v>
      </c>
      <c r="E49" s="16" t="e">
        <f t="shared" si="1"/>
        <v>#DIV/0!</v>
      </c>
    </row>
    <row r="50" s="2" customFormat="1" ht="27" spans="1:5">
      <c r="A50" s="13">
        <v>22904</v>
      </c>
      <c r="B50" s="14" t="s">
        <v>91</v>
      </c>
      <c r="C50" s="15"/>
      <c r="D50" s="15">
        <v>348.4</v>
      </c>
      <c r="E50" s="16" t="e">
        <f t="shared" si="1"/>
        <v>#DIV/0!</v>
      </c>
    </row>
    <row r="51" s="2" customFormat="1" spans="1:5">
      <c r="A51" s="13">
        <v>22908</v>
      </c>
      <c r="B51" s="14" t="s">
        <v>92</v>
      </c>
      <c r="C51" s="15">
        <f>C52+C53</f>
        <v>0</v>
      </c>
      <c r="D51" s="15">
        <f>D52+D53</f>
        <v>0</v>
      </c>
      <c r="E51" s="16" t="e">
        <f t="shared" si="1"/>
        <v>#DIV/0!</v>
      </c>
    </row>
    <row r="52" s="3" customFormat="1" spans="1:5">
      <c r="A52" s="17">
        <v>2290804</v>
      </c>
      <c r="B52" s="18" t="s">
        <v>93</v>
      </c>
      <c r="C52" s="19"/>
      <c r="D52" s="19"/>
      <c r="E52" s="16" t="e">
        <f t="shared" si="1"/>
        <v>#DIV/0!</v>
      </c>
    </row>
    <row r="53" s="3" customFormat="1" spans="1:5">
      <c r="A53" s="17">
        <v>2290805</v>
      </c>
      <c r="B53" s="18" t="s">
        <v>94</v>
      </c>
      <c r="C53" s="19"/>
      <c r="D53" s="19"/>
      <c r="E53" s="16" t="e">
        <f t="shared" si="1"/>
        <v>#DIV/0!</v>
      </c>
    </row>
    <row r="54" s="2" customFormat="1" spans="1:5">
      <c r="A54" s="13">
        <v>22960</v>
      </c>
      <c r="B54" s="14" t="s">
        <v>95</v>
      </c>
      <c r="C54" s="15">
        <f>SUM(C55:C60)</f>
        <v>0</v>
      </c>
      <c r="D54" s="15">
        <f>SUM(D55:D60)</f>
        <v>17.7</v>
      </c>
      <c r="E54" s="16" t="e">
        <f t="shared" si="1"/>
        <v>#DIV/0!</v>
      </c>
    </row>
    <row r="55" s="3" customFormat="1" spans="1:5">
      <c r="A55" s="17">
        <v>2296002</v>
      </c>
      <c r="B55" s="18" t="s">
        <v>96</v>
      </c>
      <c r="C55" s="19"/>
      <c r="D55" s="19">
        <v>17</v>
      </c>
      <c r="E55" s="16" t="e">
        <f t="shared" si="1"/>
        <v>#DIV/0!</v>
      </c>
    </row>
    <row r="56" s="3" customFormat="1" spans="1:5">
      <c r="A56" s="17">
        <v>2296003</v>
      </c>
      <c r="B56" s="18" t="s">
        <v>97</v>
      </c>
      <c r="C56" s="19"/>
      <c r="D56" s="19"/>
      <c r="E56" s="16" t="e">
        <f t="shared" si="1"/>
        <v>#DIV/0!</v>
      </c>
    </row>
    <row r="57" s="2" customFormat="1" spans="1:5">
      <c r="A57" s="17">
        <v>2296004</v>
      </c>
      <c r="B57" s="18" t="s">
        <v>98</v>
      </c>
      <c r="C57" s="19"/>
      <c r="D57" s="19"/>
      <c r="E57" s="16" t="e">
        <f t="shared" si="1"/>
        <v>#DIV/0!</v>
      </c>
    </row>
    <row r="58" s="2" customFormat="1" spans="1:5">
      <c r="A58" s="17">
        <v>2296006</v>
      </c>
      <c r="B58" s="18" t="s">
        <v>99</v>
      </c>
      <c r="C58" s="19"/>
      <c r="D58" s="19">
        <v>0.7</v>
      </c>
      <c r="E58" s="16" t="e">
        <f t="shared" si="1"/>
        <v>#DIV/0!</v>
      </c>
    </row>
    <row r="59" s="2" customFormat="1" spans="1:5">
      <c r="A59" s="17">
        <v>2296013</v>
      </c>
      <c r="B59" s="18" t="s">
        <v>100</v>
      </c>
      <c r="C59" s="19"/>
      <c r="D59" s="19"/>
      <c r="E59" s="16" t="e">
        <f t="shared" si="1"/>
        <v>#DIV/0!</v>
      </c>
    </row>
    <row r="60" s="2" customFormat="1" ht="27" spans="1:5">
      <c r="A60" s="17">
        <v>2296099</v>
      </c>
      <c r="B60" s="18" t="s">
        <v>101</v>
      </c>
      <c r="C60" s="19"/>
      <c r="D60" s="19"/>
      <c r="E60" s="16" t="e">
        <f t="shared" si="1"/>
        <v>#DIV/0!</v>
      </c>
    </row>
    <row r="61" s="2" customFormat="1" spans="1:5">
      <c r="A61" s="13">
        <v>232</v>
      </c>
      <c r="B61" s="14" t="s">
        <v>30</v>
      </c>
      <c r="C61" s="15">
        <f>C62</f>
        <v>0</v>
      </c>
      <c r="D61" s="15">
        <f>D62</f>
        <v>0</v>
      </c>
      <c r="E61" s="16" t="e">
        <f t="shared" si="1"/>
        <v>#DIV/0!</v>
      </c>
    </row>
    <row r="62" s="2" customFormat="1" spans="1:5">
      <c r="A62" s="13">
        <v>23204</v>
      </c>
      <c r="B62" s="14" t="s">
        <v>102</v>
      </c>
      <c r="C62" s="15">
        <f>SUM(C63:C65)</f>
        <v>0</v>
      </c>
      <c r="D62" s="15">
        <f>SUM(D63:D65)</f>
        <v>0</v>
      </c>
      <c r="E62" s="16" t="e">
        <f t="shared" si="1"/>
        <v>#DIV/0!</v>
      </c>
    </row>
    <row r="63" s="3" customFormat="1" spans="1:5">
      <c r="A63" s="17">
        <v>2320411</v>
      </c>
      <c r="B63" s="18" t="s">
        <v>103</v>
      </c>
      <c r="C63" s="19"/>
      <c r="D63" s="19"/>
      <c r="E63" s="16" t="e">
        <f t="shared" si="1"/>
        <v>#DIV/0!</v>
      </c>
    </row>
    <row r="64" s="3" customFormat="1" spans="1:5">
      <c r="A64" s="17">
        <v>2320431</v>
      </c>
      <c r="B64" s="18" t="s">
        <v>104</v>
      </c>
      <c r="C64" s="19"/>
      <c r="D64" s="19"/>
      <c r="E64" s="16" t="e">
        <f t="shared" si="1"/>
        <v>#DIV/0!</v>
      </c>
    </row>
    <row r="65" s="3" customFormat="1" spans="1:5">
      <c r="A65" s="17">
        <v>2320499</v>
      </c>
      <c r="B65" s="18" t="s">
        <v>105</v>
      </c>
      <c r="C65" s="19"/>
      <c r="D65" s="19"/>
      <c r="E65" s="16" t="e">
        <f t="shared" si="1"/>
        <v>#DIV/0!</v>
      </c>
    </row>
    <row r="66" s="2" customFormat="1" spans="1:5">
      <c r="A66" s="13">
        <v>233</v>
      </c>
      <c r="B66" s="14" t="s">
        <v>31</v>
      </c>
      <c r="C66" s="15">
        <f>C67</f>
        <v>0</v>
      </c>
      <c r="D66" s="15">
        <f>D67</f>
        <v>0</v>
      </c>
      <c r="E66" s="16" t="e">
        <f t="shared" si="1"/>
        <v>#DIV/0!</v>
      </c>
    </row>
    <row r="67" s="2" customFormat="1" spans="1:5">
      <c r="A67" s="13">
        <v>23304</v>
      </c>
      <c r="B67" s="14" t="s">
        <v>106</v>
      </c>
      <c r="C67" s="15">
        <f>SUM(C68:C70)</f>
        <v>0</v>
      </c>
      <c r="D67" s="15">
        <f>SUM(D68:D70)</f>
        <v>0</v>
      </c>
      <c r="E67" s="16" t="e">
        <f t="shared" si="1"/>
        <v>#DIV/0!</v>
      </c>
    </row>
    <row r="68" s="3" customFormat="1" ht="27" spans="1:5">
      <c r="A68" s="17">
        <v>2330411</v>
      </c>
      <c r="B68" s="18" t="s">
        <v>107</v>
      </c>
      <c r="C68" s="19"/>
      <c r="D68" s="19"/>
      <c r="E68" s="16" t="e">
        <f t="shared" si="1"/>
        <v>#DIV/0!</v>
      </c>
    </row>
    <row r="69" s="3" customFormat="1" spans="1:5">
      <c r="A69" s="17">
        <v>2330431</v>
      </c>
      <c r="B69" s="18" t="s">
        <v>108</v>
      </c>
      <c r="C69" s="19"/>
      <c r="D69" s="19"/>
      <c r="E69" s="16" t="e">
        <f t="shared" si="1"/>
        <v>#DIV/0!</v>
      </c>
    </row>
    <row r="70" s="3" customFormat="1" ht="27" spans="1:5">
      <c r="A70" s="17">
        <v>2330498</v>
      </c>
      <c r="B70" s="18" t="s">
        <v>109</v>
      </c>
      <c r="C70" s="19"/>
      <c r="D70" s="19"/>
      <c r="E70" s="16" t="e">
        <f t="shared" si="1"/>
        <v>#DIV/0!</v>
      </c>
    </row>
    <row r="71" s="3" customFormat="1" spans="1:5">
      <c r="A71" s="13">
        <v>234</v>
      </c>
      <c r="B71" s="14" t="s">
        <v>32</v>
      </c>
      <c r="C71" s="15">
        <f>C72</f>
        <v>0</v>
      </c>
      <c r="D71" s="15">
        <f>D72</f>
        <v>0</v>
      </c>
      <c r="E71" s="16" t="e">
        <f t="shared" si="1"/>
        <v>#DIV/0!</v>
      </c>
    </row>
    <row r="72" s="3" customFormat="1" spans="1:5">
      <c r="A72" s="13">
        <v>23401</v>
      </c>
      <c r="B72" s="14" t="s">
        <v>110</v>
      </c>
      <c r="C72" s="15">
        <f>C73</f>
        <v>0</v>
      </c>
      <c r="D72" s="15">
        <f>D73</f>
        <v>0</v>
      </c>
      <c r="E72" s="16" t="e">
        <f t="shared" si="1"/>
        <v>#DIV/0!</v>
      </c>
    </row>
    <row r="73" s="3" customFormat="1" spans="1:5">
      <c r="A73" s="17">
        <v>2340101</v>
      </c>
      <c r="B73" s="18" t="s">
        <v>111</v>
      </c>
      <c r="C73" s="19"/>
      <c r="D73" s="19"/>
      <c r="E73" s="16" t="e">
        <f t="shared" si="1"/>
        <v>#DIV/0!</v>
      </c>
    </row>
    <row r="74" s="2" customFormat="1" spans="1:5">
      <c r="A74" s="13" t="s">
        <v>33</v>
      </c>
      <c r="B74" s="14"/>
      <c r="C74" s="15">
        <f>C75</f>
        <v>0</v>
      </c>
      <c r="D74" s="15">
        <f>D75</f>
        <v>0</v>
      </c>
      <c r="E74" s="16" t="e">
        <f t="shared" si="1"/>
        <v>#DIV/0!</v>
      </c>
    </row>
    <row r="75" s="2" customFormat="1" spans="1:5">
      <c r="A75" s="17">
        <v>2300402</v>
      </c>
      <c r="B75" s="20" t="s">
        <v>112</v>
      </c>
      <c r="C75" s="19"/>
      <c r="D75" s="19"/>
      <c r="E75" s="16" t="e">
        <f t="shared" si="1"/>
        <v>#DIV/0!</v>
      </c>
    </row>
    <row r="76" s="2" customFormat="1" spans="1:5">
      <c r="A76" s="13" t="s">
        <v>35</v>
      </c>
      <c r="B76" s="21"/>
      <c r="C76" s="15">
        <f>C77</f>
        <v>0</v>
      </c>
      <c r="D76" s="15">
        <f>D77</f>
        <v>0</v>
      </c>
      <c r="E76" s="16" t="e">
        <f t="shared" si="1"/>
        <v>#DIV/0!</v>
      </c>
    </row>
    <row r="77" s="2" customFormat="1" spans="1:5">
      <c r="A77" s="17">
        <v>23104</v>
      </c>
      <c r="B77" s="20" t="s">
        <v>113</v>
      </c>
      <c r="C77" s="19"/>
      <c r="D77" s="19"/>
      <c r="E77" s="16" t="e">
        <f t="shared" si="1"/>
        <v>#DIV/0!</v>
      </c>
    </row>
    <row r="78" s="2" customFormat="1" spans="1:5">
      <c r="A78" s="13" t="s">
        <v>37</v>
      </c>
      <c r="B78" s="14"/>
      <c r="C78" s="15">
        <f>C79</f>
        <v>0</v>
      </c>
      <c r="D78" s="15">
        <f>D79</f>
        <v>0</v>
      </c>
      <c r="E78" s="16" t="e">
        <f t="shared" si="1"/>
        <v>#DIV/0!</v>
      </c>
    </row>
    <row r="79" s="3" customFormat="1" spans="1:5">
      <c r="A79" s="17">
        <v>2300802</v>
      </c>
      <c r="B79" s="18" t="s">
        <v>114</v>
      </c>
      <c r="C79" s="19"/>
      <c r="D79" s="19"/>
      <c r="E79" s="16" t="e">
        <f t="shared" si="1"/>
        <v>#DIV/0!</v>
      </c>
    </row>
    <row r="80" s="2" customFormat="1" spans="1:5">
      <c r="A80" s="13" t="s">
        <v>39</v>
      </c>
      <c r="B80" s="14"/>
      <c r="C80" s="15">
        <f>C81</f>
        <v>0</v>
      </c>
      <c r="D80" s="15">
        <f>D81</f>
        <v>0</v>
      </c>
      <c r="E80" s="16" t="e">
        <f t="shared" si="1"/>
        <v>#DIV/0!</v>
      </c>
    </row>
    <row r="81" s="3" customFormat="1" spans="1:5">
      <c r="A81" s="17">
        <v>2300902</v>
      </c>
      <c r="B81" s="18" t="s">
        <v>115</v>
      </c>
      <c r="C81" s="19"/>
      <c r="D81" s="19"/>
      <c r="E81" s="16" t="e">
        <f t="shared" si="1"/>
        <v>#DIV/0!</v>
      </c>
    </row>
    <row r="82" s="2" customFormat="1" spans="1:5">
      <c r="A82" s="22" t="s">
        <v>41</v>
      </c>
      <c r="B82" s="22"/>
      <c r="C82" s="15">
        <f>镇基金收入!C27</f>
        <v>5745.3</v>
      </c>
      <c r="D82" s="15">
        <f>镇基金收入!D27</f>
        <v>6708.6</v>
      </c>
      <c r="E82" s="16">
        <f t="shared" si="1"/>
        <v>1.16766748472665</v>
      </c>
    </row>
    <row r="83" s="2" customFormat="1" ht="14.25" spans="1:5">
      <c r="A83" s="23"/>
      <c r="B83" s="23"/>
      <c r="C83" s="23"/>
      <c r="D83" s="23"/>
      <c r="E83" s="23"/>
    </row>
    <row r="84" ht="14.25" spans="1:5">
      <c r="A84" s="24"/>
      <c r="B84" s="24"/>
      <c r="C84" s="24"/>
      <c r="D84" s="24"/>
      <c r="E84" s="24"/>
    </row>
  </sheetData>
  <mergeCells count="2">
    <mergeCell ref="A2:E2"/>
    <mergeCell ref="A82:B82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镇封面</vt:lpstr>
      <vt:lpstr>镇收支总表</vt:lpstr>
      <vt:lpstr>镇基金收入</vt:lpstr>
      <vt:lpstr>镇基金支出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Sunflower</cp:lastModifiedBy>
  <dcterms:created xsi:type="dcterms:W3CDTF">2021-01-01T13:08:00Z</dcterms:created>
  <cp:lastPrinted>2021-01-01T13:09:00Z</cp:lastPrinted>
  <dcterms:modified xsi:type="dcterms:W3CDTF">2022-04-21T08:22:58Z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4BA0A0D97C2742B3975063520B913CFB</vt:lpwstr>
  </property>
  <property fmtid="{D5CDD505-2E9C-101B-9397-08002B2CF9AE}" pid="3" name="KSOProductBuildVer">
    <vt:lpwstr>2052-11.1.0.11365</vt:lpwstr>
  </property>
</Properties>
</file>