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120" windowWidth="20385" windowHeight="8250"/>
  </bookViews>
  <sheets>
    <sheet name="分配表" sheetId="1" r:id="rId1"/>
  </sheets>
  <definedNames>
    <definedName name="_xlnm.Print_Area" localSheetId="0">分配表!$A$1:$P$23</definedName>
    <definedName name="_xlnm.Print_Titles" localSheetId="0">分配表!$4:$6</definedName>
  </definedNames>
  <calcPr calcId="145621"/>
</workbook>
</file>

<file path=xl/calcChain.xml><?xml version="1.0" encoding="utf-8"?>
<calcChain xmlns="http://schemas.openxmlformats.org/spreadsheetml/2006/main">
  <c r="M15" i="1" l="1"/>
  <c r="N15" i="1"/>
  <c r="O15" i="1"/>
  <c r="J15" i="1"/>
  <c r="K15" i="1"/>
  <c r="L15" i="1"/>
  <c r="H15" i="1"/>
  <c r="I15" i="1"/>
  <c r="G15" i="1"/>
  <c r="D15" i="1"/>
  <c r="C15" i="1"/>
  <c r="N7" i="1" l="1"/>
  <c r="J14" i="1"/>
  <c r="G14" i="1"/>
  <c r="O14" i="1" s="1"/>
  <c r="J13" i="1"/>
  <c r="C13" i="1"/>
  <c r="G13" i="1" s="1"/>
  <c r="J12" i="1"/>
  <c r="G12" i="1"/>
  <c r="O12" i="1" s="1"/>
  <c r="J11" i="1"/>
  <c r="G11" i="1"/>
  <c r="H11" i="1" s="1"/>
  <c r="J10" i="1"/>
  <c r="G10" i="1"/>
  <c r="J9" i="1"/>
  <c r="G9" i="1"/>
  <c r="H9" i="1"/>
  <c r="I9" i="1"/>
  <c r="J8" i="1"/>
  <c r="G8" i="1"/>
  <c r="O8" i="1"/>
  <c r="G17" i="1"/>
  <c r="H17" i="1" s="1"/>
  <c r="I17" i="1" s="1"/>
  <c r="J17" i="1"/>
  <c r="K17" i="1"/>
  <c r="L17" i="1"/>
  <c r="G18" i="1"/>
  <c r="H18" i="1" s="1"/>
  <c r="I18" i="1" s="1"/>
  <c r="J18" i="1"/>
  <c r="K18" i="1" s="1"/>
  <c r="L18" i="1" s="1"/>
  <c r="G19" i="1"/>
  <c r="J19" i="1"/>
  <c r="O19" i="1"/>
  <c r="G20" i="1"/>
  <c r="H20" i="1" s="1"/>
  <c r="I20" i="1" s="1"/>
  <c r="J20" i="1"/>
  <c r="L20" i="1" s="1"/>
  <c r="K20" i="1"/>
  <c r="G21" i="1"/>
  <c r="H21" i="1"/>
  <c r="I21" i="1"/>
  <c r="J21" i="1"/>
  <c r="K21" i="1" s="1"/>
  <c r="L21" i="1" s="1"/>
  <c r="G22" i="1"/>
  <c r="O22" i="1"/>
  <c r="J22" i="1"/>
  <c r="L22" i="1" s="1"/>
  <c r="K22" i="1"/>
  <c r="O23" i="1"/>
  <c r="K23" i="1"/>
  <c r="L23" i="1"/>
  <c r="H23" i="1"/>
  <c r="I23" i="1" s="1"/>
  <c r="H19" i="1"/>
  <c r="I19" i="1"/>
  <c r="O17" i="1"/>
  <c r="K8" i="1"/>
  <c r="K12" i="1"/>
  <c r="L12" i="1"/>
  <c r="K13" i="1"/>
  <c r="L13" i="1" s="1"/>
  <c r="H8" i="1"/>
  <c r="K11" i="1"/>
  <c r="L11" i="1" s="1"/>
  <c r="H12" i="1"/>
  <c r="L8" i="1"/>
  <c r="O20" i="1"/>
  <c r="K19" i="1"/>
  <c r="L19" i="1" s="1"/>
  <c r="O18" i="1"/>
  <c r="O9" i="1"/>
  <c r="K9" i="1"/>
  <c r="H10" i="1"/>
  <c r="O10" i="1"/>
  <c r="O21" i="1"/>
  <c r="K14" i="1"/>
  <c r="L14" i="1" s="1"/>
  <c r="I8" i="1"/>
  <c r="K10" i="1"/>
  <c r="O11" i="1"/>
  <c r="H14" i="1"/>
  <c r="I14" i="1" s="1"/>
  <c r="L10" i="1"/>
  <c r="O13" i="1" l="1"/>
  <c r="I13" i="1"/>
  <c r="G7" i="1"/>
  <c r="H13" i="1"/>
  <c r="H7" i="1" s="1"/>
  <c r="I11" i="1"/>
  <c r="I12" i="1"/>
  <c r="H22" i="1"/>
  <c r="I22" i="1" s="1"/>
  <c r="I10" i="1"/>
  <c r="I7" i="1" s="1"/>
  <c r="L9" i="1"/>
  <c r="J7" i="1"/>
  <c r="O7" i="1" l="1"/>
  <c r="K7" i="1"/>
  <c r="L7" i="1"/>
</calcChain>
</file>

<file path=xl/sharedStrings.xml><?xml version="1.0" encoding="utf-8"?>
<sst xmlns="http://schemas.openxmlformats.org/spreadsheetml/2006/main" count="48" uniqueCount="45">
  <si>
    <t>单位：万亩、元/万元</t>
  </si>
  <si>
    <t>序号</t>
  </si>
  <si>
    <t>总面积</t>
  </si>
  <si>
    <t>其中：</t>
  </si>
  <si>
    <t>补偿标准</t>
  </si>
  <si>
    <t>一般性补偿资金</t>
  </si>
  <si>
    <t>特殊区域补偿资金（增量）</t>
  </si>
  <si>
    <t>地级市
管理经费</t>
  </si>
  <si>
    <t>本次安排
资金</t>
  </si>
  <si>
    <t>备注</t>
  </si>
  <si>
    <t>特殊
区域</t>
  </si>
  <si>
    <t>一般
区域</t>
  </si>
  <si>
    <t>特殊
区域
（增量）</t>
  </si>
  <si>
    <t>应下达
资金</t>
  </si>
  <si>
    <t>损失性
补偿</t>
  </si>
  <si>
    <t>管护
经费</t>
  </si>
  <si>
    <t>蓬江区</t>
  </si>
  <si>
    <t>江海区</t>
  </si>
  <si>
    <t>新会区</t>
  </si>
  <si>
    <t>台山市</t>
  </si>
  <si>
    <t>开平市</t>
  </si>
  <si>
    <t>恩平市</t>
  </si>
  <si>
    <t>鹤山市</t>
  </si>
  <si>
    <t xml:space="preserve">    江门市古斗林场</t>
    <phoneticPr fontId="11" type="noConversion"/>
  </si>
  <si>
    <t xml:space="preserve">    江门市大沙林场 </t>
    <phoneticPr fontId="11" type="noConversion"/>
  </si>
  <si>
    <t xml:space="preserve">    江门市狮山林场</t>
    <phoneticPr fontId="11" type="noConversion"/>
  </si>
  <si>
    <t xml:space="preserve">    江门市四堡林场</t>
    <phoneticPr fontId="11" type="noConversion"/>
  </si>
  <si>
    <t xml:space="preserve">    江门市河排林场</t>
    <phoneticPr fontId="11" type="noConversion"/>
  </si>
  <si>
    <t xml:space="preserve">    江门市西坑林场</t>
    <phoneticPr fontId="11" type="noConversion"/>
  </si>
  <si>
    <t xml:space="preserve">      江门市古兜山林场</t>
    <phoneticPr fontId="11" type="noConversion"/>
  </si>
  <si>
    <t xml:space="preserve">附件2 </t>
    <phoneticPr fontId="11" type="noConversion"/>
  </si>
  <si>
    <t>提前下达2022年省级以上生态公益林效益补偿资金明细表及任务清单</t>
    <phoneticPr fontId="11" type="noConversion"/>
  </si>
  <si>
    <t>全市合计</t>
    <phoneticPr fontId="11" type="noConversion"/>
  </si>
  <si>
    <t>（1）</t>
    <phoneticPr fontId="11" type="noConversion"/>
  </si>
  <si>
    <t>（2）</t>
  </si>
  <si>
    <t>（3）</t>
  </si>
  <si>
    <t>（4）</t>
  </si>
  <si>
    <t>（5）</t>
  </si>
  <si>
    <t>（6）</t>
  </si>
  <si>
    <t>（7）</t>
  </si>
  <si>
    <t>（8）</t>
  </si>
  <si>
    <t>市本级小计</t>
    <phoneticPr fontId="11" type="noConversion"/>
  </si>
  <si>
    <t xml:space="preserve">     江门市自然资源局</t>
    <phoneticPr fontId="11" type="noConversion"/>
  </si>
  <si>
    <r>
      <t>单</t>
    </r>
    <r>
      <rPr>
        <b/>
        <sz val="14"/>
        <color indexed="8"/>
        <rFont val="Times New Roman"/>
        <family val="1"/>
      </rPr>
      <t xml:space="preserve">  </t>
    </r>
    <r>
      <rPr>
        <b/>
        <sz val="14"/>
        <color indexed="8"/>
        <rFont val="仿宋_GB2312"/>
        <family val="3"/>
        <charset val="134"/>
      </rPr>
      <t>位</t>
    </r>
  </si>
  <si>
    <t>计划安排中央财政资金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</si>
</sst>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0_ "/>
  </numFmts>
  <fonts count="23" x14ac:knownFonts="1">
    <font>
      <sz val="12"/>
      <name val="宋体"/>
      <charset val="134"/>
    </font>
    <font>
      <b/>
      <sz val="12"/>
      <name val="Times New Roman"/>
      <family val="1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20"/>
      <color indexed="8"/>
      <name val="宋体"/>
      <charset val="134"/>
    </font>
    <font>
      <sz val="18"/>
      <color indexed="8"/>
      <name val="Times New Roman"/>
      <family val="1"/>
    </font>
    <font>
      <b/>
      <sz val="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indexed="8"/>
      <name val="仿宋_GB2312"/>
      <family val="3"/>
      <charset val="134"/>
    </font>
    <font>
      <b/>
      <sz val="14"/>
      <color indexed="8"/>
      <name val="仿宋_GB2312"/>
      <family val="3"/>
      <charset val="134"/>
    </font>
    <font>
      <b/>
      <sz val="13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b/>
      <sz val="14"/>
      <color indexed="8"/>
      <name val="Times New Roman"/>
      <family val="1"/>
    </font>
    <font>
      <b/>
      <sz val="14"/>
      <name val="仿宋_GB2312"/>
      <family val="3"/>
      <charset val="134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6"/>
      <color indexed="8"/>
      <name val="仿宋_GB2312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46">
    <xf numFmtId="0" fontId="0" fillId="0" borderId="0" xfId="0" applyProtection="1">
      <alignment vertical="center"/>
    </xf>
    <xf numFmtId="178" fontId="9" fillId="0" borderId="1" xfId="0" applyNumberFormat="1" applyFont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</xf>
    <xf numFmtId="176" fontId="12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78" fontId="8" fillId="0" borderId="1" xfId="0" applyNumberFormat="1" applyFont="1" applyBorder="1" applyAlignment="1" applyProtection="1">
      <alignment horizontal="center" vertical="center" wrapText="1"/>
    </xf>
    <xf numFmtId="177" fontId="8" fillId="0" borderId="1" xfId="0" applyNumberFormat="1" applyFont="1" applyBorder="1" applyAlignment="1" applyProtection="1">
      <alignment horizontal="center" vertical="center" wrapText="1"/>
    </xf>
    <xf numFmtId="176" fontId="3" fillId="0" borderId="0" xfId="0" applyNumberFormat="1" applyFont="1" applyAlignment="1" applyProtection="1">
      <alignment vertical="center" wrapText="1"/>
    </xf>
    <xf numFmtId="177" fontId="3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 wrapText="1"/>
    </xf>
    <xf numFmtId="176" fontId="6" fillId="0" borderId="0" xfId="0" applyNumberFormat="1" applyFont="1" applyAlignment="1" applyProtection="1">
      <alignment vertical="center" wrapText="1"/>
    </xf>
    <xf numFmtId="177" fontId="6" fillId="0" borderId="0" xfId="0" applyNumberFormat="1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177" fontId="3" fillId="0" borderId="0" xfId="0" applyNumberFormat="1" applyFont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176" fontId="16" fillId="0" borderId="1" xfId="0" applyNumberFormat="1" applyFont="1" applyBorder="1" applyAlignment="1" applyProtection="1">
      <alignment horizontal="center" vertical="center" wrapText="1"/>
    </xf>
    <xf numFmtId="176" fontId="9" fillId="0" borderId="1" xfId="0" applyNumberFormat="1" applyFont="1" applyBorder="1" applyAlignment="1" applyProtection="1">
      <alignment horizontal="left" vertical="center" wrapText="1" indent="1"/>
    </xf>
    <xf numFmtId="176" fontId="16" fillId="0" borderId="1" xfId="0" applyNumberFormat="1" applyFont="1" applyBorder="1" applyAlignment="1" applyProtection="1">
      <alignment horizontal="left" vertical="center" wrapText="1" indent="1"/>
    </xf>
    <xf numFmtId="177" fontId="14" fillId="0" borderId="1" xfId="0" applyNumberFormat="1" applyFont="1" applyBorder="1" applyAlignment="1" applyProtection="1">
      <alignment horizontal="left" vertical="center" wrapText="1"/>
    </xf>
    <xf numFmtId="177" fontId="14" fillId="0" borderId="1" xfId="0" applyNumberFormat="1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 wrapText="1"/>
    </xf>
    <xf numFmtId="176" fontId="13" fillId="0" borderId="0" xfId="0" applyNumberFormat="1" applyFont="1" applyAlignment="1" applyProtection="1">
      <alignment horizontal="right" vertical="center" wrapText="1"/>
    </xf>
    <xf numFmtId="176" fontId="14" fillId="0" borderId="1" xfId="0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177" fontId="14" fillId="0" borderId="1" xfId="0" applyNumberFormat="1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Y39"/>
  <sheetViews>
    <sheetView tabSelected="1" zoomScaleNormal="100" zoomScaleSheetLayoutView="115" workbookViewId="0">
      <pane ySplit="6" topLeftCell="A10" activePane="bottomLeft" state="frozenSplit"/>
      <selection pane="bottomLeft" activeCell="Q15" sqref="Q15"/>
    </sheetView>
  </sheetViews>
  <sheetFormatPr defaultColWidth="8.625" defaultRowHeight="15.75" x14ac:dyDescent="0.15"/>
  <cols>
    <col min="1" max="1" width="6.625" style="14" customWidth="1"/>
    <col min="2" max="2" width="25.25" style="11" customWidth="1"/>
    <col min="3" max="3" width="9.25" style="9" customWidth="1"/>
    <col min="4" max="4" width="11.5" style="9" customWidth="1"/>
    <col min="5" max="5" width="7.875" style="10" customWidth="1"/>
    <col min="6" max="6" width="15.5" style="10" customWidth="1"/>
    <col min="7" max="7" width="11.25" style="9" customWidth="1"/>
    <col min="8" max="8" width="11.25" style="11" customWidth="1"/>
    <col min="9" max="9" width="10.125" style="11" customWidth="1"/>
    <col min="10" max="11" width="10.5" style="11" customWidth="1"/>
    <col min="12" max="12" width="12.375" style="11" customWidth="1"/>
    <col min="13" max="13" width="11.5" style="11" customWidth="1"/>
    <col min="14" max="14" width="11.125" style="11" customWidth="1"/>
    <col min="15" max="15" width="11.75" style="11" customWidth="1"/>
    <col min="16" max="16" width="8.375" style="12" customWidth="1"/>
    <col min="17" max="233" width="8.75" style="12" bestFit="1" customWidth="1"/>
    <col min="234" max="252" width="8.75" style="13" bestFit="1" customWidth="1"/>
    <col min="253" max="253" width="8.625" style="13" bestFit="1"/>
    <col min="254" max="16384" width="8.625" style="13"/>
  </cols>
  <sheetData>
    <row r="1" spans="1:233" ht="18.75" customHeight="1" x14ac:dyDescent="0.15">
      <c r="A1" s="35" t="s">
        <v>30</v>
      </c>
      <c r="B1" s="35"/>
    </row>
    <row r="2" spans="1:233" ht="48" customHeight="1" x14ac:dyDescent="0.15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233" ht="23.25" customHeight="1" x14ac:dyDescent="0.15">
      <c r="B3" s="15"/>
      <c r="C3" s="16"/>
      <c r="D3" s="16"/>
      <c r="E3" s="17"/>
      <c r="F3" s="17"/>
      <c r="G3" s="16"/>
      <c r="N3" s="37" t="s">
        <v>0</v>
      </c>
      <c r="O3" s="37"/>
      <c r="P3" s="37"/>
    </row>
    <row r="4" spans="1:233" s="22" customFormat="1" ht="29.25" customHeight="1" x14ac:dyDescent="0.15">
      <c r="A4" s="39" t="s">
        <v>1</v>
      </c>
      <c r="B4" s="39" t="s">
        <v>43</v>
      </c>
      <c r="C4" s="38" t="s">
        <v>2</v>
      </c>
      <c r="D4" s="32" t="s">
        <v>3</v>
      </c>
      <c r="E4" s="33" t="s">
        <v>4</v>
      </c>
      <c r="F4" s="33"/>
      <c r="G4" s="38" t="s">
        <v>5</v>
      </c>
      <c r="H4" s="39"/>
      <c r="I4" s="39"/>
      <c r="J4" s="34" t="s">
        <v>6</v>
      </c>
      <c r="K4" s="34"/>
      <c r="L4" s="34"/>
      <c r="M4" s="34" t="s">
        <v>7</v>
      </c>
      <c r="N4" s="33" t="s">
        <v>44</v>
      </c>
      <c r="O4" s="33" t="s">
        <v>8</v>
      </c>
      <c r="P4" s="41" t="s">
        <v>9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</row>
    <row r="5" spans="1:233" s="22" customFormat="1" ht="15" customHeight="1" x14ac:dyDescent="0.15">
      <c r="A5" s="39"/>
      <c r="B5" s="39"/>
      <c r="C5" s="38"/>
      <c r="D5" s="38" t="s">
        <v>10</v>
      </c>
      <c r="E5" s="38" t="s">
        <v>11</v>
      </c>
      <c r="F5" s="33" t="s">
        <v>12</v>
      </c>
      <c r="G5" s="38" t="s">
        <v>13</v>
      </c>
      <c r="H5" s="38" t="s">
        <v>14</v>
      </c>
      <c r="I5" s="38" t="s">
        <v>15</v>
      </c>
      <c r="J5" s="34" t="s">
        <v>13</v>
      </c>
      <c r="K5" s="34" t="s">
        <v>14</v>
      </c>
      <c r="L5" s="34" t="s">
        <v>15</v>
      </c>
      <c r="M5" s="34"/>
      <c r="N5" s="33"/>
      <c r="O5" s="33"/>
      <c r="P5" s="4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</row>
    <row r="6" spans="1:233" s="22" customFormat="1" ht="42.75" customHeight="1" x14ac:dyDescent="0.15">
      <c r="A6" s="39"/>
      <c r="B6" s="40"/>
      <c r="C6" s="38"/>
      <c r="D6" s="38"/>
      <c r="E6" s="38"/>
      <c r="F6" s="43"/>
      <c r="G6" s="38"/>
      <c r="H6" s="38"/>
      <c r="I6" s="38"/>
      <c r="J6" s="34"/>
      <c r="K6" s="34"/>
      <c r="L6" s="34"/>
      <c r="M6" s="34"/>
      <c r="N6" s="33"/>
      <c r="O6" s="33"/>
      <c r="P6" s="4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</row>
    <row r="7" spans="1:233" s="18" customFormat="1" ht="23.45" customHeight="1" x14ac:dyDescent="0.15">
      <c r="A7" s="6"/>
      <c r="B7" s="28" t="s">
        <v>32</v>
      </c>
      <c r="C7" s="5">
        <v>244.44</v>
      </c>
      <c r="D7" s="5">
        <v>168.53</v>
      </c>
      <c r="E7" s="7">
        <v>37</v>
      </c>
      <c r="F7" s="8">
        <v>12.4</v>
      </c>
      <c r="G7" s="5">
        <f t="shared" ref="G7:L7" si="0">SUM(G8:G15)</f>
        <v>8772.94</v>
      </c>
      <c r="H7" s="5">
        <f t="shared" si="0"/>
        <v>7235.41</v>
      </c>
      <c r="I7" s="5">
        <f t="shared" si="0"/>
        <v>1537.5299999999997</v>
      </c>
      <c r="J7" s="5">
        <f t="shared" si="0"/>
        <v>2027.0700000000002</v>
      </c>
      <c r="K7" s="5">
        <f t="shared" si="0"/>
        <v>1671.81</v>
      </c>
      <c r="L7" s="5">
        <f t="shared" si="0"/>
        <v>355.26</v>
      </c>
      <c r="M7" s="5">
        <v>53.78</v>
      </c>
      <c r="N7" s="5">
        <f>SUM(N8:N15)</f>
        <v>1034.74</v>
      </c>
      <c r="O7" s="5">
        <f>G7+J7+M7-N7</f>
        <v>9819.0500000000011</v>
      </c>
      <c r="P7" s="24"/>
    </row>
    <row r="8" spans="1:233" s="19" customFormat="1" ht="23.45" customHeight="1" x14ac:dyDescent="0.15">
      <c r="A8" s="44">
        <v>1</v>
      </c>
      <c r="B8" s="30" t="s">
        <v>16</v>
      </c>
      <c r="C8" s="3">
        <v>4.34</v>
      </c>
      <c r="D8" s="23">
        <v>1.37</v>
      </c>
      <c r="E8" s="1">
        <v>37</v>
      </c>
      <c r="F8" s="2">
        <v>12.4</v>
      </c>
      <c r="G8" s="3">
        <f t="shared" ref="G8:G14" si="1">ROUND(C8*E8*0.97,2)</f>
        <v>155.76</v>
      </c>
      <c r="H8" s="3">
        <f t="shared" ref="H8:H14" si="2">ROUND(G8*0.8/0.97,2)</f>
        <v>128.46</v>
      </c>
      <c r="I8" s="3">
        <f t="shared" ref="I8:I14" si="3">G8-H8</f>
        <v>27.299999999999983</v>
      </c>
      <c r="J8" s="3">
        <f t="shared" ref="J8:J14" si="4">ROUND(D8*F8*0.97,2)</f>
        <v>16.48</v>
      </c>
      <c r="K8" s="3">
        <f t="shared" ref="K8:K14" si="5">ROUND(J8*0.8/0.97,2)</f>
        <v>13.59</v>
      </c>
      <c r="L8" s="3">
        <f t="shared" ref="L8:L14" si="6">J8-K8</f>
        <v>2.8900000000000006</v>
      </c>
      <c r="M8" s="3"/>
      <c r="N8" s="3">
        <v>0</v>
      </c>
      <c r="O8" s="3">
        <f t="shared" ref="O8:O14" si="7">G8+J8+M8-N8</f>
        <v>172.23999999999998</v>
      </c>
      <c r="P8" s="25"/>
    </row>
    <row r="9" spans="1:233" s="19" customFormat="1" ht="23.45" customHeight="1" x14ac:dyDescent="0.15">
      <c r="A9" s="44">
        <v>2</v>
      </c>
      <c r="B9" s="30" t="s">
        <v>17</v>
      </c>
      <c r="C9" s="3">
        <v>0.75</v>
      </c>
      <c r="D9" s="23">
        <v>0.15</v>
      </c>
      <c r="E9" s="1">
        <v>37</v>
      </c>
      <c r="F9" s="2">
        <v>12.4</v>
      </c>
      <c r="G9" s="3">
        <f t="shared" si="1"/>
        <v>26.92</v>
      </c>
      <c r="H9" s="3">
        <f t="shared" si="2"/>
        <v>22.2</v>
      </c>
      <c r="I9" s="3">
        <f t="shared" si="3"/>
        <v>4.7200000000000024</v>
      </c>
      <c r="J9" s="3">
        <f t="shared" si="4"/>
        <v>1.8</v>
      </c>
      <c r="K9" s="3">
        <f t="shared" si="5"/>
        <v>1.48</v>
      </c>
      <c r="L9" s="3">
        <f t="shared" si="6"/>
        <v>0.32000000000000006</v>
      </c>
      <c r="M9" s="3"/>
      <c r="N9" s="3">
        <v>11.2</v>
      </c>
      <c r="O9" s="3">
        <f t="shared" si="7"/>
        <v>17.520000000000003</v>
      </c>
      <c r="P9" s="25"/>
    </row>
    <row r="10" spans="1:233" s="19" customFormat="1" ht="23.45" customHeight="1" x14ac:dyDescent="0.15">
      <c r="A10" s="44">
        <v>3</v>
      </c>
      <c r="B10" s="30" t="s">
        <v>18</v>
      </c>
      <c r="C10" s="3">
        <v>24.55</v>
      </c>
      <c r="D10" s="23">
        <v>15.47</v>
      </c>
      <c r="E10" s="1">
        <v>37</v>
      </c>
      <c r="F10" s="2">
        <v>12.4</v>
      </c>
      <c r="G10" s="3">
        <f t="shared" si="1"/>
        <v>881.1</v>
      </c>
      <c r="H10" s="3">
        <f t="shared" si="2"/>
        <v>726.68</v>
      </c>
      <c r="I10" s="3">
        <f t="shared" si="3"/>
        <v>154.42000000000007</v>
      </c>
      <c r="J10" s="3">
        <f t="shared" si="4"/>
        <v>186.07</v>
      </c>
      <c r="K10" s="3">
        <f t="shared" si="5"/>
        <v>153.46</v>
      </c>
      <c r="L10" s="3">
        <f t="shared" si="6"/>
        <v>32.609999999999985</v>
      </c>
      <c r="M10" s="3"/>
      <c r="N10" s="3">
        <v>0</v>
      </c>
      <c r="O10" s="3">
        <f t="shared" si="7"/>
        <v>1067.17</v>
      </c>
      <c r="P10" s="25"/>
    </row>
    <row r="11" spans="1:233" s="19" customFormat="1" ht="23.45" customHeight="1" x14ac:dyDescent="0.15">
      <c r="A11" s="44">
        <v>4</v>
      </c>
      <c r="B11" s="30" t="s">
        <v>19</v>
      </c>
      <c r="C11" s="3">
        <v>81.69</v>
      </c>
      <c r="D11" s="23">
        <v>54.28</v>
      </c>
      <c r="E11" s="1">
        <v>37</v>
      </c>
      <c r="F11" s="2">
        <v>12.4</v>
      </c>
      <c r="G11" s="3">
        <f t="shared" si="1"/>
        <v>2931.85</v>
      </c>
      <c r="H11" s="3">
        <f t="shared" si="2"/>
        <v>2418.02</v>
      </c>
      <c r="I11" s="3">
        <f t="shared" si="3"/>
        <v>513.82999999999993</v>
      </c>
      <c r="J11" s="3">
        <f t="shared" si="4"/>
        <v>652.88</v>
      </c>
      <c r="K11" s="3">
        <f t="shared" si="5"/>
        <v>538.46</v>
      </c>
      <c r="L11" s="3">
        <f t="shared" si="6"/>
        <v>114.41999999999996</v>
      </c>
      <c r="M11" s="3"/>
      <c r="N11" s="3">
        <v>710.8</v>
      </c>
      <c r="O11" s="3">
        <f t="shared" si="7"/>
        <v>2873.9300000000003</v>
      </c>
      <c r="P11" s="25"/>
    </row>
    <row r="12" spans="1:233" s="19" customFormat="1" ht="23.45" customHeight="1" x14ac:dyDescent="0.15">
      <c r="A12" s="44">
        <v>5</v>
      </c>
      <c r="B12" s="30" t="s">
        <v>20</v>
      </c>
      <c r="C12" s="3">
        <v>26.87</v>
      </c>
      <c r="D12" s="23">
        <v>9.7799999999999994</v>
      </c>
      <c r="E12" s="1">
        <v>37</v>
      </c>
      <c r="F12" s="2">
        <v>12.4</v>
      </c>
      <c r="G12" s="3">
        <f t="shared" si="1"/>
        <v>964.36</v>
      </c>
      <c r="H12" s="3">
        <f t="shared" si="2"/>
        <v>795.35</v>
      </c>
      <c r="I12" s="3">
        <f t="shared" si="3"/>
        <v>169.01</v>
      </c>
      <c r="J12" s="3">
        <f t="shared" si="4"/>
        <v>117.63</v>
      </c>
      <c r="K12" s="3">
        <f t="shared" si="5"/>
        <v>97.01</v>
      </c>
      <c r="L12" s="3">
        <f t="shared" si="6"/>
        <v>20.61999999999999</v>
      </c>
      <c r="M12" s="3"/>
      <c r="N12" s="3">
        <v>0</v>
      </c>
      <c r="O12" s="3">
        <f t="shared" si="7"/>
        <v>1081.99</v>
      </c>
      <c r="P12" s="25"/>
    </row>
    <row r="13" spans="1:233" s="19" customFormat="1" ht="23.45" customHeight="1" x14ac:dyDescent="0.15">
      <c r="A13" s="44">
        <v>6</v>
      </c>
      <c r="B13" s="30" t="s">
        <v>21</v>
      </c>
      <c r="C13" s="3">
        <f>33.31-0.06</f>
        <v>33.25</v>
      </c>
      <c r="D13" s="23">
        <v>26.09</v>
      </c>
      <c r="E13" s="1">
        <v>37</v>
      </c>
      <c r="F13" s="2">
        <v>12.4</v>
      </c>
      <c r="G13" s="3">
        <f t="shared" si="1"/>
        <v>1193.3399999999999</v>
      </c>
      <c r="H13" s="3">
        <f t="shared" si="2"/>
        <v>984.2</v>
      </c>
      <c r="I13" s="3">
        <f t="shared" si="3"/>
        <v>209.13999999999987</v>
      </c>
      <c r="J13" s="3">
        <f t="shared" si="4"/>
        <v>313.81</v>
      </c>
      <c r="K13" s="3">
        <f t="shared" si="5"/>
        <v>258.81</v>
      </c>
      <c r="L13" s="3">
        <f t="shared" si="6"/>
        <v>55</v>
      </c>
      <c r="M13" s="3"/>
      <c r="N13" s="3">
        <v>120.8</v>
      </c>
      <c r="O13" s="3">
        <f t="shared" si="7"/>
        <v>1386.35</v>
      </c>
      <c r="P13" s="25"/>
    </row>
    <row r="14" spans="1:233" s="19" customFormat="1" ht="23.45" customHeight="1" x14ac:dyDescent="0.15">
      <c r="A14" s="44">
        <v>7</v>
      </c>
      <c r="B14" s="30" t="s">
        <v>22</v>
      </c>
      <c r="C14" s="3">
        <v>25.62</v>
      </c>
      <c r="D14" s="26">
        <v>15.73</v>
      </c>
      <c r="E14" s="1">
        <v>37</v>
      </c>
      <c r="F14" s="2">
        <v>12.4</v>
      </c>
      <c r="G14" s="3">
        <f t="shared" si="1"/>
        <v>919.5</v>
      </c>
      <c r="H14" s="3">
        <f t="shared" si="2"/>
        <v>758.35</v>
      </c>
      <c r="I14" s="3">
        <f t="shared" si="3"/>
        <v>161.14999999999998</v>
      </c>
      <c r="J14" s="3">
        <f t="shared" si="4"/>
        <v>189.2</v>
      </c>
      <c r="K14" s="3">
        <f t="shared" si="5"/>
        <v>156.04</v>
      </c>
      <c r="L14" s="3">
        <f t="shared" si="6"/>
        <v>33.159999999999997</v>
      </c>
      <c r="M14" s="3"/>
      <c r="N14" s="3">
        <v>13.74</v>
      </c>
      <c r="O14" s="3">
        <f t="shared" si="7"/>
        <v>1094.96</v>
      </c>
      <c r="P14" s="25"/>
    </row>
    <row r="15" spans="1:233" s="19" customFormat="1" ht="23.45" customHeight="1" x14ac:dyDescent="0.15">
      <c r="A15" s="44">
        <v>8</v>
      </c>
      <c r="B15" s="31" t="s">
        <v>41</v>
      </c>
      <c r="C15" s="3">
        <f>SUM(C16:C23)</f>
        <v>47.37</v>
      </c>
      <c r="D15" s="3">
        <f>SUM(D16:D23)</f>
        <v>45.660000000000004</v>
      </c>
      <c r="E15" s="1">
        <v>37</v>
      </c>
      <c r="F15" s="2">
        <v>12.4</v>
      </c>
      <c r="G15" s="3">
        <f>SUM(G16:G23)</f>
        <v>1700.1100000000001</v>
      </c>
      <c r="H15" s="3">
        <f t="shared" ref="H15:I15" si="8">SUM(H16:H23)</f>
        <v>1402.15</v>
      </c>
      <c r="I15" s="3">
        <f t="shared" si="8"/>
        <v>297.96000000000004</v>
      </c>
      <c r="J15" s="3">
        <f t="shared" ref="J15" si="9">SUM(J16:J23)</f>
        <v>549.20000000000005</v>
      </c>
      <c r="K15" s="3">
        <f t="shared" ref="K15" si="10">SUM(K16:K23)</f>
        <v>452.96</v>
      </c>
      <c r="L15" s="3">
        <f t="shared" ref="L15" si="11">SUM(L16:L23)</f>
        <v>96.239999999999981</v>
      </c>
      <c r="M15" s="3">
        <f t="shared" ref="M15" si="12">SUM(M16:M23)</f>
        <v>53.78</v>
      </c>
      <c r="N15" s="3">
        <f t="shared" ref="N15" si="13">SUM(N16:N23)</f>
        <v>178.2</v>
      </c>
      <c r="O15" s="3">
        <f t="shared" ref="O15" si="14">SUM(O16:O23)</f>
        <v>2071.11</v>
      </c>
      <c r="P15" s="25"/>
    </row>
    <row r="16" spans="1:233" s="19" customFormat="1" ht="31.15" customHeight="1" x14ac:dyDescent="0.15">
      <c r="A16" s="45" t="s">
        <v>33</v>
      </c>
      <c r="B16" s="29" t="s">
        <v>42</v>
      </c>
      <c r="C16" s="3"/>
      <c r="D16" s="27"/>
      <c r="E16" s="1"/>
      <c r="F16" s="2"/>
      <c r="G16" s="3"/>
      <c r="H16" s="3"/>
      <c r="I16" s="3"/>
      <c r="J16" s="3"/>
      <c r="K16" s="3"/>
      <c r="L16" s="3"/>
      <c r="M16" s="3">
        <v>53.78</v>
      </c>
      <c r="N16" s="4"/>
      <c r="O16" s="4"/>
      <c r="P16" s="25"/>
    </row>
    <row r="17" spans="1:16" ht="31.15" customHeight="1" x14ac:dyDescent="0.15">
      <c r="A17" s="45" t="s">
        <v>34</v>
      </c>
      <c r="B17" s="3" t="s">
        <v>23</v>
      </c>
      <c r="C17" s="3">
        <v>4.47</v>
      </c>
      <c r="D17" s="27">
        <v>4.47</v>
      </c>
      <c r="E17" s="1">
        <v>37</v>
      </c>
      <c r="F17" s="2">
        <v>12.4</v>
      </c>
      <c r="G17" s="3">
        <f t="shared" ref="G17:G22" si="15">ROUND(C17*E17*0.97,2)</f>
        <v>160.43</v>
      </c>
      <c r="H17" s="3">
        <f t="shared" ref="H17:H23" si="16">ROUND(G17*0.8/0.97,2)</f>
        <v>132.31</v>
      </c>
      <c r="I17" s="3">
        <f t="shared" ref="I17:I23" si="17">G17-H17</f>
        <v>28.120000000000005</v>
      </c>
      <c r="J17" s="3">
        <f t="shared" ref="J17:J22" si="18">ROUND(D17*F17*0.97,2)</f>
        <v>53.77</v>
      </c>
      <c r="K17" s="3">
        <f t="shared" ref="K17:K23" si="19">ROUND(J17*0.8/0.97,2)</f>
        <v>44.35</v>
      </c>
      <c r="L17" s="3">
        <f t="shared" ref="L17:L23" si="20">J17-K17</f>
        <v>9.4200000000000017</v>
      </c>
      <c r="M17" s="3"/>
      <c r="N17" s="4">
        <v>43</v>
      </c>
      <c r="O17" s="4">
        <f t="shared" ref="O17:O23" si="21">G17+J17+M17-N17</f>
        <v>171.20000000000002</v>
      </c>
      <c r="P17" s="20"/>
    </row>
    <row r="18" spans="1:16" ht="31.15" customHeight="1" x14ac:dyDescent="0.15">
      <c r="A18" s="45" t="s">
        <v>35</v>
      </c>
      <c r="B18" s="3" t="s">
        <v>29</v>
      </c>
      <c r="C18" s="3">
        <v>15.01</v>
      </c>
      <c r="D18" s="27">
        <v>15.01</v>
      </c>
      <c r="E18" s="1">
        <v>37</v>
      </c>
      <c r="F18" s="2">
        <v>12.4</v>
      </c>
      <c r="G18" s="3">
        <f t="shared" si="15"/>
        <v>538.71</v>
      </c>
      <c r="H18" s="3">
        <f t="shared" si="16"/>
        <v>444.3</v>
      </c>
      <c r="I18" s="3">
        <f t="shared" si="17"/>
        <v>94.410000000000025</v>
      </c>
      <c r="J18" s="3">
        <f t="shared" si="18"/>
        <v>180.54</v>
      </c>
      <c r="K18" s="3">
        <f t="shared" si="19"/>
        <v>148.9</v>
      </c>
      <c r="L18" s="3">
        <f t="shared" si="20"/>
        <v>31.639999999999986</v>
      </c>
      <c r="M18" s="3"/>
      <c r="N18" s="4">
        <v>135.19999999999999</v>
      </c>
      <c r="O18" s="4">
        <f t="shared" si="21"/>
        <v>584.04999999999995</v>
      </c>
      <c r="P18" s="20"/>
    </row>
    <row r="19" spans="1:16" ht="31.15" customHeight="1" x14ac:dyDescent="0.15">
      <c r="A19" s="45" t="s">
        <v>36</v>
      </c>
      <c r="B19" s="3" t="s">
        <v>24</v>
      </c>
      <c r="C19" s="3">
        <v>2.31</v>
      </c>
      <c r="D19" s="27">
        <v>1.66</v>
      </c>
      <c r="E19" s="1">
        <v>37</v>
      </c>
      <c r="F19" s="2">
        <v>12.4</v>
      </c>
      <c r="G19" s="3">
        <f t="shared" si="15"/>
        <v>82.91</v>
      </c>
      <c r="H19" s="3">
        <f t="shared" si="16"/>
        <v>68.38</v>
      </c>
      <c r="I19" s="3">
        <f t="shared" si="17"/>
        <v>14.530000000000001</v>
      </c>
      <c r="J19" s="3">
        <f t="shared" si="18"/>
        <v>19.97</v>
      </c>
      <c r="K19" s="3">
        <f t="shared" si="19"/>
        <v>16.47</v>
      </c>
      <c r="L19" s="3">
        <f t="shared" si="20"/>
        <v>3.5</v>
      </c>
      <c r="M19" s="3"/>
      <c r="N19" s="4"/>
      <c r="O19" s="4">
        <f t="shared" si="21"/>
        <v>102.88</v>
      </c>
      <c r="P19" s="20"/>
    </row>
    <row r="20" spans="1:16" ht="31.15" customHeight="1" x14ac:dyDescent="0.15">
      <c r="A20" s="45" t="s">
        <v>37</v>
      </c>
      <c r="B20" s="3" t="s">
        <v>25</v>
      </c>
      <c r="C20" s="3">
        <v>1.48</v>
      </c>
      <c r="D20" s="27">
        <v>1.28</v>
      </c>
      <c r="E20" s="1">
        <v>37</v>
      </c>
      <c r="F20" s="2">
        <v>12.4</v>
      </c>
      <c r="G20" s="3">
        <f t="shared" si="15"/>
        <v>53.12</v>
      </c>
      <c r="H20" s="3">
        <f t="shared" si="16"/>
        <v>43.81</v>
      </c>
      <c r="I20" s="3">
        <f t="shared" si="17"/>
        <v>9.3099999999999952</v>
      </c>
      <c r="J20" s="3">
        <f t="shared" si="18"/>
        <v>15.4</v>
      </c>
      <c r="K20" s="3">
        <f t="shared" si="19"/>
        <v>12.7</v>
      </c>
      <c r="L20" s="3">
        <f t="shared" si="20"/>
        <v>2.7000000000000011</v>
      </c>
      <c r="M20" s="3"/>
      <c r="N20" s="4"/>
      <c r="O20" s="4">
        <f t="shared" si="21"/>
        <v>68.52</v>
      </c>
      <c r="P20" s="20"/>
    </row>
    <row r="21" spans="1:16" ht="31.15" customHeight="1" x14ac:dyDescent="0.15">
      <c r="A21" s="45" t="s">
        <v>38</v>
      </c>
      <c r="B21" s="3" t="s">
        <v>26</v>
      </c>
      <c r="C21" s="3">
        <v>1.21</v>
      </c>
      <c r="D21" s="27">
        <v>1.1000000000000001</v>
      </c>
      <c r="E21" s="1">
        <v>37</v>
      </c>
      <c r="F21" s="2">
        <v>12.4</v>
      </c>
      <c r="G21" s="3">
        <f t="shared" si="15"/>
        <v>43.43</v>
      </c>
      <c r="H21" s="3">
        <f t="shared" si="16"/>
        <v>35.82</v>
      </c>
      <c r="I21" s="3">
        <f t="shared" si="17"/>
        <v>7.6099999999999994</v>
      </c>
      <c r="J21" s="3">
        <f t="shared" si="18"/>
        <v>13.23</v>
      </c>
      <c r="K21" s="3">
        <f t="shared" si="19"/>
        <v>10.91</v>
      </c>
      <c r="L21" s="3">
        <f t="shared" si="20"/>
        <v>2.3200000000000003</v>
      </c>
      <c r="M21" s="3"/>
      <c r="N21" s="4"/>
      <c r="O21" s="4">
        <f t="shared" si="21"/>
        <v>56.66</v>
      </c>
      <c r="P21" s="20"/>
    </row>
    <row r="22" spans="1:16" ht="31.15" customHeight="1" x14ac:dyDescent="0.15">
      <c r="A22" s="45" t="s">
        <v>39</v>
      </c>
      <c r="B22" s="3" t="s">
        <v>27</v>
      </c>
      <c r="C22" s="3">
        <v>16.52</v>
      </c>
      <c r="D22" s="26">
        <v>16.43</v>
      </c>
      <c r="E22" s="1">
        <v>37</v>
      </c>
      <c r="F22" s="2">
        <v>12.4</v>
      </c>
      <c r="G22" s="3">
        <f t="shared" si="15"/>
        <v>592.9</v>
      </c>
      <c r="H22" s="3">
        <f t="shared" si="16"/>
        <v>488.99</v>
      </c>
      <c r="I22" s="3">
        <f t="shared" si="17"/>
        <v>103.90999999999997</v>
      </c>
      <c r="J22" s="3">
        <f t="shared" si="18"/>
        <v>197.62</v>
      </c>
      <c r="K22" s="3">
        <f t="shared" si="19"/>
        <v>162.99</v>
      </c>
      <c r="L22" s="3">
        <f t="shared" si="20"/>
        <v>34.629999999999995</v>
      </c>
      <c r="M22" s="3"/>
      <c r="N22" s="4"/>
      <c r="O22" s="4">
        <f t="shared" si="21"/>
        <v>790.52</v>
      </c>
      <c r="P22" s="20"/>
    </row>
    <row r="23" spans="1:16" ht="31.15" customHeight="1" x14ac:dyDescent="0.15">
      <c r="A23" s="45" t="s">
        <v>40</v>
      </c>
      <c r="B23" s="3" t="s">
        <v>28</v>
      </c>
      <c r="C23" s="3">
        <v>6.37</v>
      </c>
      <c r="D23" s="27">
        <v>5.71</v>
      </c>
      <c r="E23" s="1">
        <v>37</v>
      </c>
      <c r="F23" s="2">
        <v>12.4</v>
      </c>
      <c r="G23" s="3">
        <v>228.61</v>
      </c>
      <c r="H23" s="3">
        <f t="shared" si="16"/>
        <v>188.54</v>
      </c>
      <c r="I23" s="3">
        <f t="shared" si="17"/>
        <v>40.070000000000022</v>
      </c>
      <c r="J23" s="3">
        <v>68.67</v>
      </c>
      <c r="K23" s="3">
        <f t="shared" si="19"/>
        <v>56.64</v>
      </c>
      <c r="L23" s="3">
        <f t="shared" si="20"/>
        <v>12.030000000000001</v>
      </c>
      <c r="M23" s="3"/>
      <c r="N23" s="4"/>
      <c r="O23" s="4">
        <f t="shared" si="21"/>
        <v>297.28000000000003</v>
      </c>
      <c r="P23" s="20"/>
    </row>
    <row r="24" spans="1:16" ht="15" customHeight="1" x14ac:dyDescent="0.15">
      <c r="E24" s="21"/>
      <c r="F24" s="21"/>
    </row>
    <row r="25" spans="1:16" ht="15" customHeight="1" x14ac:dyDescent="0.15">
      <c r="E25" s="21"/>
      <c r="F25" s="21"/>
    </row>
    <row r="26" spans="1:16" ht="15" customHeight="1" x14ac:dyDescent="0.15">
      <c r="E26" s="21"/>
      <c r="F26" s="21"/>
    </row>
    <row r="27" spans="1:16" ht="15" customHeight="1" x14ac:dyDescent="0.15">
      <c r="E27" s="21"/>
      <c r="F27" s="21"/>
    </row>
    <row r="28" spans="1:16" ht="15" customHeight="1" x14ac:dyDescent="0.15">
      <c r="E28" s="21"/>
      <c r="F28" s="21"/>
    </row>
    <row r="29" spans="1:16" ht="15" customHeight="1" x14ac:dyDescent="0.15">
      <c r="E29" s="21"/>
      <c r="F29" s="21"/>
    </row>
    <row r="30" spans="1:16" ht="15" customHeight="1" x14ac:dyDescent="0.15">
      <c r="E30" s="21"/>
      <c r="F30" s="21"/>
    </row>
    <row r="31" spans="1:16" ht="15" customHeight="1" x14ac:dyDescent="0.15">
      <c r="E31" s="21"/>
      <c r="F31" s="21"/>
    </row>
    <row r="32" spans="1:16" ht="15" customHeight="1" x14ac:dyDescent="0.15">
      <c r="E32" s="21"/>
      <c r="F32" s="21"/>
    </row>
    <row r="33" spans="5:6" x14ac:dyDescent="0.15">
      <c r="E33" s="21"/>
      <c r="F33" s="21"/>
    </row>
    <row r="34" spans="5:6" x14ac:dyDescent="0.15">
      <c r="E34" s="21"/>
      <c r="F34" s="21"/>
    </row>
    <row r="35" spans="5:6" x14ac:dyDescent="0.15">
      <c r="E35" s="21"/>
      <c r="F35" s="21"/>
    </row>
    <row r="36" spans="5:6" x14ac:dyDescent="0.15">
      <c r="E36" s="21"/>
      <c r="F36" s="21"/>
    </row>
    <row r="37" spans="5:6" x14ac:dyDescent="0.15">
      <c r="E37" s="21"/>
      <c r="F37" s="21"/>
    </row>
    <row r="38" spans="5:6" x14ac:dyDescent="0.15">
      <c r="E38" s="21"/>
      <c r="F38" s="21"/>
    </row>
    <row r="39" spans="5:6" x14ac:dyDescent="0.15">
      <c r="E39" s="21"/>
      <c r="F39" s="21"/>
    </row>
  </sheetData>
  <mergeCells count="22">
    <mergeCell ref="A1:B1"/>
    <mergeCell ref="A2:P2"/>
    <mergeCell ref="N3:P3"/>
    <mergeCell ref="E4:F4"/>
    <mergeCell ref="G4:I4"/>
    <mergeCell ref="J4:L4"/>
    <mergeCell ref="A4:A6"/>
    <mergeCell ref="B4:B6"/>
    <mergeCell ref="C4:C6"/>
    <mergeCell ref="D5:D6"/>
    <mergeCell ref="P4:P6"/>
    <mergeCell ref="E5:E6"/>
    <mergeCell ref="F5:F6"/>
    <mergeCell ref="G5:G6"/>
    <mergeCell ref="H5:H6"/>
    <mergeCell ref="I5:I6"/>
    <mergeCell ref="O4:O6"/>
    <mergeCell ref="J5:J6"/>
    <mergeCell ref="K5:K6"/>
    <mergeCell ref="L5:L6"/>
    <mergeCell ref="M4:M6"/>
    <mergeCell ref="N4:N6"/>
  </mergeCells>
  <phoneticPr fontId="11" type="noConversion"/>
  <printOptions horizontalCentered="1" verticalCentered="1"/>
  <pageMargins left="0.35" right="0.35" top="0.59" bottom="0.71" header="0.51" footer="0.51"/>
  <pageSetup paperSize="9" scale="71" firstPageNumber="3" fitToHeight="0" orientation="landscape" useFirstPageNumber="1" r:id="rId1"/>
  <headerFooter differentOddEven="1">
    <oddFooter>&amp;L&amp;C&amp;R&amp;"宋体,常规"&amp;12- &amp;"宋体,常规"&amp;12&amp;P&amp;"宋体,常规"&amp;12 -</oddFooter>
    <evenFooter>&amp;L&amp;"宋体,常规"&amp;12- &amp;"宋体,常规"&amp;12&amp;P&amp;"宋体,常规"&amp;12 -&amp;C&amp;R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分配表</vt:lpstr>
      <vt:lpstr>分配表!Print_Area</vt:lpstr>
      <vt:lpstr>分配表!Print_Titles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ZengF</dc:creator>
  <cp:lastModifiedBy>赵超萍</cp:lastModifiedBy>
  <cp:revision>1</cp:revision>
  <cp:lastPrinted>2021-12-31T05:15:39Z</cp:lastPrinted>
  <dcterms:created xsi:type="dcterms:W3CDTF">2013-11-15T08:06:25Z</dcterms:created>
  <dcterms:modified xsi:type="dcterms:W3CDTF">2021-12-31T05:15:44Z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