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封面" sheetId="4" r:id="rId1"/>
    <sheet name="汇总表" sheetId="8" r:id="rId2"/>
    <sheet name="一般公共预算收入" sheetId="5" r:id="rId3"/>
    <sheet name="功能科目" sheetId="1" r:id="rId4"/>
    <sheet name="政府预算经济科目" sheetId="2" r:id="rId5"/>
  </sheets>
  <externalReferences>
    <externalReference r:id="rId6"/>
  </externalReferences>
  <definedNames>
    <definedName name="_xlnm._FilterDatabase" localSheetId="3" hidden="1">功能科目!$A$4:$F$1170</definedName>
    <definedName name="_xlnm._FilterDatabase" localSheetId="4" hidden="1">政府预算经济科目!$A$4:$F$93</definedName>
    <definedName name="_xlnm.Print_Titles" localSheetId="3">功能科目!$1:$4</definedName>
    <definedName name="_xlnm.Print_Titles" localSheetId="2">一般公共预算收入!$1:$4</definedName>
    <definedName name="_xlnm.Print_Titles" localSheetId="4">政府预算经济科目!$1:$4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J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教育费附加、卫生院非税</t>
        </r>
      </text>
    </comment>
  </commentList>
</comments>
</file>

<file path=xl/sharedStrings.xml><?xml version="1.0" encoding="utf-8"?>
<sst xmlns="http://schemas.openxmlformats.org/spreadsheetml/2006/main" count="1398" uniqueCount="1070">
  <si>
    <t>附件1：</t>
  </si>
  <si>
    <t>鹤山市雅瑶镇2018年镇(街)一般公共预算收支
执行情况表</t>
  </si>
  <si>
    <t>附件1-1：</t>
  </si>
  <si>
    <t>鹤山市2018年雅瑶镇一般公共预算收支执行情况总表</t>
  </si>
  <si>
    <t>单位：万元</t>
  </si>
  <si>
    <t>收入项目</t>
  </si>
  <si>
    <t>支出项目</t>
  </si>
  <si>
    <t>科目号</t>
  </si>
  <si>
    <t>科目名称</t>
  </si>
  <si>
    <t>2018年预算</t>
  </si>
  <si>
    <t>2018年实绩</t>
  </si>
  <si>
    <t>比预算增(减)额</t>
  </si>
  <si>
    <t>比预算增(减)%</t>
  </si>
  <si>
    <t>一、一般公共预算收入</t>
  </si>
  <si>
    <t>一、一般公共预算支出</t>
  </si>
  <si>
    <t>税收收入</t>
  </si>
  <si>
    <t>非税收入</t>
  </si>
  <si>
    <t>国防支出</t>
  </si>
  <si>
    <t>二、上级补助收入</t>
  </si>
  <si>
    <t>返还性收入</t>
  </si>
  <si>
    <t>一般性转移支付收入</t>
  </si>
  <si>
    <t>专项转移支付收入</t>
  </si>
  <si>
    <t>县级对镇街转移支付</t>
  </si>
  <si>
    <t>三、债务转贷收入</t>
  </si>
  <si>
    <t>四、上年结余结转</t>
  </si>
  <si>
    <t>五、调入资金</t>
  </si>
  <si>
    <t>灾害防治及应急管理支出</t>
  </si>
  <si>
    <t>预备费</t>
  </si>
  <si>
    <t>其他支出</t>
  </si>
  <si>
    <t>债务付息支出</t>
  </si>
  <si>
    <t>债务发行费用支出</t>
  </si>
  <si>
    <t>二、上解上级支出</t>
  </si>
  <si>
    <t>三、债务还本支出</t>
  </si>
  <si>
    <t>四、年终结转</t>
  </si>
  <si>
    <t>五、补充预算稳定调节基金</t>
  </si>
  <si>
    <t>收入合计</t>
  </si>
  <si>
    <t>支出合计</t>
  </si>
  <si>
    <t>附件1-2：</t>
  </si>
  <si>
    <t>鹤山市2018年雅瑶镇一般公共预算收入执行情况表</t>
  </si>
  <si>
    <t>单位:万元</t>
  </si>
  <si>
    <r>
      <rPr>
        <b/>
        <sz val="11.5"/>
        <rFont val="宋体"/>
        <charset val="134"/>
      </rPr>
      <t>2018</t>
    </r>
    <r>
      <rPr>
        <b/>
        <sz val="11.5"/>
        <rFont val="宋体"/>
        <charset val="134"/>
      </rPr>
      <t>年预算</t>
    </r>
  </si>
  <si>
    <t>占一般公共预算收入%</t>
  </si>
  <si>
    <t>备注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</si>
  <si>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</si>
  <si>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</si>
  <si>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</si>
  <si>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</si>
  <si>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</si>
  <si>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</si>
  <si>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</si>
  <si>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</si>
  <si>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</si>
  <si>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</si>
  <si>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</si>
  <si>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</si>
  <si>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</si>
  <si>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</si>
  <si>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专项收入</t>
  </si>
  <si>
    <t>教育费附加收入（含教师继续培训收入）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</si>
  <si>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</si>
  <si>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</si>
  <si>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</si>
  <si>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</si>
  <si>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</si>
  <si>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</si>
  <si>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</si>
  <si>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参考镇街结算表</t>
  </si>
  <si>
    <r>
      <rPr>
        <sz val="11.5"/>
        <rFont val="宋体"/>
        <charset val="134"/>
      </rPr>
      <t xml:space="preserve"> </t>
    </r>
    <r>
      <rPr>
        <sz val="11.5"/>
        <rFont val="宋体"/>
        <charset val="134"/>
      </rPr>
      <t xml:space="preserve">  </t>
    </r>
    <r>
      <rPr>
        <sz val="11.5"/>
        <rFont val="宋体"/>
        <charset val="134"/>
      </rPr>
      <t>其他税收返还收入</t>
    </r>
  </si>
  <si>
    <t>四税体制改革基数返还。按镇街结算表</t>
  </si>
  <si>
    <t>预下达到各镇街的2017年一般性转移支付（中央、省、江门级）</t>
  </si>
  <si>
    <t>结算补助收入</t>
  </si>
  <si>
    <t>企业事业单位划转补助收入</t>
  </si>
  <si>
    <t>双合：华侨农场事业费划转21万，省对双合的财力补助232万。</t>
  </si>
  <si>
    <t>城乡义务教育等转移支付收入</t>
  </si>
  <si>
    <t>基本养老金转移支付收入</t>
  </si>
  <si>
    <t>城乡居民医疗保险转移支付收入</t>
  </si>
  <si>
    <t>固定数额补助收入</t>
  </si>
  <si>
    <t>按镇街结算表。包含农村税费改革补助收入，缓解县乡财政困难综合性财力补助。</t>
  </si>
  <si>
    <t>其他一般性转移支付收入</t>
  </si>
  <si>
    <r>
      <rPr>
        <b/>
        <sz val="11.5"/>
        <rFont val="宋体"/>
        <charset val="134"/>
      </rPr>
      <t>预下达到各镇街的201</t>
    </r>
    <r>
      <rPr>
        <b/>
        <sz val="11.5"/>
        <rFont val="宋体"/>
        <charset val="134"/>
      </rPr>
      <t>8</t>
    </r>
    <r>
      <rPr>
        <b/>
        <sz val="11.5"/>
        <rFont val="宋体"/>
        <charset val="134"/>
      </rPr>
      <t>年专项转移支付（中央、省、江门级）</t>
    </r>
  </si>
  <si>
    <t>市与镇结算项目，参考镇级结算表。</t>
  </si>
  <si>
    <t>生态转移支付</t>
  </si>
  <si>
    <t>困难镇补助</t>
  </si>
  <si>
    <t>体制补助</t>
  </si>
  <si>
    <t>其他转移支付</t>
  </si>
  <si>
    <t>镇级结算表其他转移收入和补助镇街缺口。</t>
  </si>
  <si>
    <t>镇街无此收入。</t>
  </si>
  <si>
    <t>地方政府一般债务转贷收入</t>
  </si>
  <si>
    <t>地方政府一般债券转贷收入</t>
  </si>
  <si>
    <t>地方政府其他一般债务转贷收入</t>
  </si>
  <si>
    <t>上年结余收入</t>
  </si>
  <si>
    <t>镇级财力上年结余收入</t>
  </si>
  <si>
    <t>镇街上年结余</t>
  </si>
  <si>
    <t>收  入  合  计</t>
  </si>
  <si>
    <t>附件1-3：</t>
  </si>
  <si>
    <t>鹤山市2018年雅瑶镇一般公共预算支出预算执行情况表(以决算数为准）</t>
  </si>
  <si>
    <t>（功能分类支出）</t>
  </si>
  <si>
    <t>一般公共服务支出</t>
  </si>
  <si>
    <t xml:space="preserve"> 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</si>
  <si>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</si>
  <si>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</si>
  <si>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</si>
  <si>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</si>
  <si>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</si>
  <si>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</si>
  <si>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</si>
  <si>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</si>
  <si>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</si>
  <si>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</si>
  <si>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</si>
  <si>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 政协事务</t>
  </si>
  <si>
    <t>政协会议</t>
  </si>
  <si>
    <t>委员视察</t>
  </si>
  <si>
    <t>参政议政</t>
  </si>
  <si>
    <t>其他政协事务支出</t>
  </si>
  <si>
    <t xml:space="preserve">  政府办公厅（室）及相关机构事务</t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</si>
  <si>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</si>
  <si>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</si>
  <si>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</si>
  <si>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</si>
  <si>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</si>
  <si>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</si>
  <si>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其他政府办公厅（室）及相关机构事务支出</t>
  </si>
  <si>
    <t xml:space="preserve">  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</si>
  <si>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</si>
  <si>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</si>
  <si>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</si>
  <si>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</si>
  <si>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</si>
  <si>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应对气候变化管理事务</t>
  </si>
  <si>
    <t>其他发展与改革事务支出</t>
  </si>
  <si>
    <t xml:space="preserve">  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</si>
  <si>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</si>
  <si>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</si>
  <si>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</si>
  <si>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</si>
  <si>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</si>
  <si>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</si>
  <si>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 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</si>
  <si>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</si>
  <si>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</si>
  <si>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</si>
  <si>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</si>
  <si>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</si>
  <si>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</si>
  <si>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 税收事务</t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</si>
  <si>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</si>
  <si>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</si>
  <si>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</si>
  <si>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</si>
  <si>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</si>
  <si>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</si>
  <si>
    <t xml:space="preserve">  审计事务</t>
  </si>
  <si>
    <t>审计业务</t>
  </si>
  <si>
    <t>审计管理</t>
  </si>
  <si>
    <t>其他审计事务支出</t>
  </si>
  <si>
    <t xml:space="preserve">  海关事务</t>
  </si>
  <si>
    <t>收费业务</t>
  </si>
  <si>
    <t>缉私办案</t>
  </si>
  <si>
    <t>口岸电子执法系统建设与维护</t>
  </si>
  <si>
    <t>其他海关事务支出</t>
  </si>
  <si>
    <t xml:space="preserve">  人力资源事务</t>
  </si>
  <si>
    <t>政府特殊津贴</t>
  </si>
  <si>
    <t>资助留学回国人员</t>
  </si>
  <si>
    <t>军队转业干部安置</t>
  </si>
  <si>
    <t>博士后日常经费</t>
  </si>
  <si>
    <t>引进人才费用</t>
  </si>
  <si>
    <t>公务员考核</t>
  </si>
  <si>
    <t>公务员履职能力提升</t>
  </si>
  <si>
    <t>公务员招考</t>
  </si>
  <si>
    <t>公务员综合管理</t>
  </si>
  <si>
    <t>其他人力资源事务支出</t>
  </si>
  <si>
    <t xml:space="preserve">  纪检监察事务</t>
  </si>
  <si>
    <t>大案要案查处</t>
  </si>
  <si>
    <t>派驻派出机构</t>
  </si>
  <si>
    <t>中央巡视</t>
  </si>
  <si>
    <t>其他纪检监察事务支出</t>
  </si>
  <si>
    <t xml:space="preserve">  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</si>
  <si>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</si>
  <si>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</si>
  <si>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</si>
  <si>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</si>
  <si>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</si>
  <si>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</si>
  <si>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 知识产权事务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</si>
  <si>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</si>
  <si>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</si>
  <si>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</si>
  <si>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</si>
  <si>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</si>
  <si>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</si>
  <si>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其他知识产权事务支出</t>
  </si>
  <si>
    <t xml:space="preserve">  工商行政管理事务</t>
  </si>
  <si>
    <t>工商行政管理专项</t>
  </si>
  <si>
    <t>执法办案专项</t>
  </si>
  <si>
    <t>消费者权益保护</t>
  </si>
  <si>
    <t>其他工商行政管理事务支出</t>
  </si>
  <si>
    <t xml:space="preserve">  质量技术监督与检验检疫事务</t>
  </si>
  <si>
    <t>出入境检验检疫行政执法和业务管理</t>
  </si>
  <si>
    <t>出入境检验检疫技术支持</t>
  </si>
  <si>
    <t>质量技术监督行政执法及业务管理</t>
  </si>
  <si>
    <t>质量技术监督技术支持</t>
  </si>
  <si>
    <t>认证认可监督管理</t>
  </si>
  <si>
    <t>标准化管理</t>
  </si>
  <si>
    <t>其他质量技术监督与检验检疫事务支出</t>
  </si>
  <si>
    <t xml:space="preserve">  民族事务</t>
  </si>
  <si>
    <t>民族工作专项</t>
  </si>
  <si>
    <t>其他民族事务支出</t>
  </si>
  <si>
    <t xml:space="preserve">  宗教事务</t>
  </si>
  <si>
    <t>宗教工作专项</t>
  </si>
  <si>
    <t>其他宗教事务支出</t>
  </si>
  <si>
    <t xml:space="preserve">  港澳台侨事务</t>
  </si>
  <si>
    <t>港澳事务</t>
  </si>
  <si>
    <t>台湾事务</t>
  </si>
  <si>
    <t>华侨事务</t>
  </si>
  <si>
    <t>其他港澳台侨事务支出</t>
  </si>
  <si>
    <t xml:space="preserve">  档案事务</t>
  </si>
  <si>
    <t>档案馆</t>
  </si>
  <si>
    <t>其他档案事务支出</t>
  </si>
  <si>
    <t xml:space="preserve">  民主党派及工商联事务</t>
  </si>
  <si>
    <t>其他民主党派及工商联事务支出</t>
  </si>
  <si>
    <t xml:space="preserve">  群众团体事务</t>
  </si>
  <si>
    <t>厂务公开</t>
  </si>
  <si>
    <t>工会疗养休养</t>
  </si>
  <si>
    <t>其他群众团体事务支出</t>
  </si>
  <si>
    <t xml:space="preserve">  党委办公厅（室）及相关机构事务</t>
  </si>
  <si>
    <t>专项业务</t>
  </si>
  <si>
    <t>其他党委办公厅（室）及相关机构事务支出</t>
  </si>
  <si>
    <t xml:space="preserve">  组织事务</t>
  </si>
  <si>
    <t>其他组织事务支出</t>
  </si>
  <si>
    <t xml:space="preserve">  宣传事务</t>
  </si>
  <si>
    <t>其他宣传事务支出</t>
  </si>
  <si>
    <t xml:space="preserve">  统战事务</t>
  </si>
  <si>
    <t>其他统战事务支出</t>
  </si>
  <si>
    <t xml:space="preserve">  对外联络事务</t>
  </si>
  <si>
    <t>其他对外联络事务支出</t>
  </si>
  <si>
    <t xml:space="preserve">  其他共产党事务支出</t>
  </si>
  <si>
    <t>其他共产党事务支出</t>
  </si>
  <si>
    <t xml:space="preserve">  其他一般公共服务支出</t>
  </si>
  <si>
    <t>国家赔偿费用支出</t>
  </si>
  <si>
    <t>其他一般公共服务支出</t>
  </si>
  <si>
    <t xml:space="preserve">  现役部队</t>
  </si>
  <si>
    <t>现役部队</t>
  </si>
  <si>
    <t xml:space="preserve">  国防科研事业</t>
  </si>
  <si>
    <t>国防科研事业</t>
  </si>
  <si>
    <t xml:space="preserve">  专项工程</t>
  </si>
  <si>
    <t>专项工程</t>
  </si>
  <si>
    <t xml:space="preserve">  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</si>
  <si>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</si>
  <si>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</si>
  <si>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</si>
  <si>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</si>
  <si>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</si>
  <si>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</si>
  <si>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</si>
  <si>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其他国防动员支出</t>
  </si>
  <si>
    <t xml:space="preserve">  其他国防支出</t>
  </si>
  <si>
    <t>其他国防支出</t>
  </si>
  <si>
    <t>公共安全支出</t>
  </si>
  <si>
    <t xml:space="preserve">  武装警察</t>
  </si>
  <si>
    <t>内卫</t>
  </si>
  <si>
    <t>边防</t>
  </si>
  <si>
    <t>消防</t>
  </si>
  <si>
    <t>警卫</t>
  </si>
  <si>
    <t>黄金</t>
  </si>
  <si>
    <t>森林</t>
  </si>
  <si>
    <t>水电</t>
  </si>
  <si>
    <t>交通</t>
  </si>
  <si>
    <t>其他武装警察支出</t>
  </si>
  <si>
    <t xml:space="preserve">  公安</t>
  </si>
  <si>
    <t>治安管理</t>
  </si>
  <si>
    <t>国内安全保卫</t>
  </si>
  <si>
    <t>刑事侦查</t>
  </si>
  <si>
    <t>经济犯罪侦查</t>
  </si>
  <si>
    <t>出入境管理</t>
  </si>
  <si>
    <t>行动技术管理</t>
  </si>
  <si>
    <t>防范和处理邪教犯罪</t>
  </si>
  <si>
    <t>禁毒管理</t>
  </si>
  <si>
    <t>道路交通管理</t>
  </si>
  <si>
    <t>网络侦控管理</t>
  </si>
  <si>
    <t>反恐怖</t>
  </si>
  <si>
    <t>居民身份证管理</t>
  </si>
  <si>
    <t>网络运行及维护</t>
  </si>
  <si>
    <t>拘押收教场所管理</t>
  </si>
  <si>
    <t>警犬繁育及训养</t>
  </si>
  <si>
    <t>其他公安支出</t>
  </si>
  <si>
    <t xml:space="preserve">  国家安全</t>
  </si>
  <si>
    <t>安全业务</t>
  </si>
  <si>
    <t>其他国家安全支出</t>
  </si>
  <si>
    <t xml:space="preserve">  检察</t>
  </si>
  <si>
    <t>查办和预防职务犯罪</t>
  </si>
  <si>
    <t>公诉和审判监督</t>
  </si>
  <si>
    <t>侦查监督</t>
  </si>
  <si>
    <t>执行监督</t>
  </si>
  <si>
    <t>控告申诉</t>
  </si>
  <si>
    <t>“两房”建设</t>
  </si>
  <si>
    <t>其他检察支出</t>
  </si>
  <si>
    <t xml:space="preserve">  法院</t>
  </si>
  <si>
    <t>案件审判</t>
  </si>
  <si>
    <t>案件执行</t>
  </si>
  <si>
    <t>“两庭”建设</t>
  </si>
  <si>
    <t>其他法院支出</t>
  </si>
  <si>
    <t xml:space="preserve">  司法</t>
  </si>
  <si>
    <t>基层司法业务</t>
  </si>
  <si>
    <t>普法宣传</t>
  </si>
  <si>
    <t>律师公证管理</t>
  </si>
  <si>
    <t>法律援助</t>
  </si>
  <si>
    <t>司法统一考试</t>
  </si>
  <si>
    <t>仲裁</t>
  </si>
  <si>
    <t>社区矫正</t>
  </si>
  <si>
    <t>司法鉴定</t>
  </si>
  <si>
    <t>其他司法支出</t>
  </si>
  <si>
    <t xml:space="preserve">  监狱</t>
  </si>
  <si>
    <t>犯人生活</t>
  </si>
  <si>
    <t>犯人改造</t>
  </si>
  <si>
    <t>狱政设施建设</t>
  </si>
  <si>
    <t>其他监狱支出</t>
  </si>
  <si>
    <t xml:space="preserve">  强制隔离戒毒</t>
  </si>
  <si>
    <t>强制隔离戒毒人员生活</t>
  </si>
  <si>
    <t>强制隔离戒毒人员教育</t>
  </si>
  <si>
    <t>所政设施建设</t>
  </si>
  <si>
    <t>其他强制隔离戒毒支出</t>
  </si>
  <si>
    <t xml:space="preserve">  国家保密</t>
  </si>
  <si>
    <t>保密技术</t>
  </si>
  <si>
    <t>保密管理</t>
  </si>
  <si>
    <t>其他国家保密支出</t>
  </si>
  <si>
    <t xml:space="preserve">  缉私警察</t>
  </si>
  <si>
    <t>专项缉私活动支出</t>
  </si>
  <si>
    <t>缉私情报</t>
  </si>
  <si>
    <t>禁毒及缉毒</t>
  </si>
  <si>
    <t>其他缉私警察支出</t>
  </si>
  <si>
    <t xml:space="preserve">  海警</t>
  </si>
  <si>
    <t>公安现役基本支出</t>
  </si>
  <si>
    <t>一般管理事务</t>
  </si>
  <si>
    <t>维权执法业务</t>
  </si>
  <si>
    <t>装备建设和运行维护</t>
  </si>
  <si>
    <t>信息化建设及运行维护</t>
  </si>
  <si>
    <t>基础设施建设及维护</t>
  </si>
  <si>
    <t>其他海警支出</t>
  </si>
  <si>
    <t xml:space="preserve">  其他公共安全支出</t>
  </si>
  <si>
    <t>其他公共安全支出</t>
  </si>
  <si>
    <t>其他消防</t>
  </si>
  <si>
    <t>教育支出</t>
  </si>
  <si>
    <t xml:space="preserve">  教育管理事务</t>
  </si>
  <si>
    <t>其他教育管理事务支出</t>
  </si>
  <si>
    <t xml:space="preserve">  普通教育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</si>
  <si>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</si>
  <si>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</si>
  <si>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</si>
  <si>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</si>
  <si>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</si>
  <si>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</si>
  <si>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</si>
  <si>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</si>
  <si>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 xml:space="preserve">  职业教育</t>
  </si>
  <si>
    <t>初等职业教育</t>
  </si>
  <si>
    <t>中专教育</t>
  </si>
  <si>
    <t>技校教育</t>
  </si>
  <si>
    <t>职业高中教育</t>
  </si>
  <si>
    <t>高等职业教育</t>
  </si>
  <si>
    <t>其他职业教育支出</t>
  </si>
  <si>
    <t xml:space="preserve">  成人教育</t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</si>
  <si>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</si>
  <si>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</si>
  <si>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</si>
  <si>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</si>
  <si>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</si>
  <si>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 广播电视教育</t>
  </si>
  <si>
    <t>广播电视学校</t>
  </si>
  <si>
    <t>教育电视台</t>
  </si>
  <si>
    <t>其他广播电视教育支出</t>
  </si>
  <si>
    <t xml:space="preserve">  留学教育</t>
  </si>
  <si>
    <t>出国留学教育</t>
  </si>
  <si>
    <t>来华留学教育</t>
  </si>
  <si>
    <t>其他留学教育支出</t>
  </si>
  <si>
    <t xml:space="preserve">  特殊教育</t>
  </si>
  <si>
    <t>特殊学校教育</t>
  </si>
  <si>
    <t>工读学校教育</t>
  </si>
  <si>
    <t>其他特殊教育支出</t>
  </si>
  <si>
    <t xml:space="preserve">  进修及培训</t>
  </si>
  <si>
    <t>教师进修</t>
  </si>
  <si>
    <t>干部教育</t>
  </si>
  <si>
    <t>培训支出</t>
  </si>
  <si>
    <t>退役士兵能力提升</t>
  </si>
  <si>
    <t>其他进修及培训</t>
  </si>
  <si>
    <t xml:space="preserve"> 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</si>
  <si>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</si>
  <si>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</si>
  <si>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</si>
  <si>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</si>
  <si>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</si>
  <si>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</si>
  <si>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 其他教育支出</t>
  </si>
  <si>
    <t>其他教育支出</t>
  </si>
  <si>
    <t>科学技术支出</t>
  </si>
  <si>
    <t xml:space="preserve">  科学技术管理事务</t>
  </si>
  <si>
    <t>其他科学技术管理事务支出</t>
  </si>
  <si>
    <t xml:space="preserve">  基础研究</t>
  </si>
  <si>
    <t>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</si>
  <si>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</si>
  <si>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</si>
  <si>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</si>
  <si>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</si>
  <si>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</si>
  <si>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</si>
  <si>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</si>
  <si>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 xml:space="preserve">  应用研究</t>
  </si>
  <si>
    <t>社会公益研究</t>
  </si>
  <si>
    <t>高技术研究</t>
  </si>
  <si>
    <t>专项科研试制</t>
  </si>
  <si>
    <t>其他应用研究支出</t>
  </si>
  <si>
    <t xml:space="preserve">  技术研究与开发</t>
  </si>
  <si>
    <t>应用技术研究与开发</t>
  </si>
  <si>
    <t>产业技术研究与开发</t>
  </si>
  <si>
    <t>科技成果转化与扩散</t>
  </si>
  <si>
    <t>其他技术研究与开发支出</t>
  </si>
  <si>
    <t xml:space="preserve">  科技条件与服务</t>
  </si>
  <si>
    <t>技术创新服务体系</t>
  </si>
  <si>
    <t>科技条件专项</t>
  </si>
  <si>
    <t>其他科技条件与服务支出</t>
  </si>
  <si>
    <t xml:space="preserve">  社会科学</t>
  </si>
  <si>
    <t>社会科学研究机构</t>
  </si>
  <si>
    <t>社会科学研究</t>
  </si>
  <si>
    <t>社科基金支出</t>
  </si>
  <si>
    <t>其他社会科学支出</t>
  </si>
  <si>
    <t xml:space="preserve">  科学技术普及</t>
  </si>
  <si>
    <t>科普活动</t>
  </si>
  <si>
    <t>青少年科技活动</t>
  </si>
  <si>
    <t>学术交流活动</t>
  </si>
  <si>
    <t>科技馆站</t>
  </si>
  <si>
    <t>其他科学技术普及支出</t>
  </si>
  <si>
    <t xml:space="preserve">  科技交流与合作</t>
  </si>
  <si>
    <t>国际交流与合作</t>
  </si>
  <si>
    <t>重大科技合作项目</t>
  </si>
  <si>
    <t>其他科技交流与合作支出</t>
  </si>
  <si>
    <t xml:space="preserve">  科技重大项目</t>
  </si>
  <si>
    <t>科技重大专项</t>
  </si>
  <si>
    <t>重点研发计划</t>
  </si>
  <si>
    <t xml:space="preserve">  其他科学技术支出</t>
  </si>
  <si>
    <t>科技奖励</t>
  </si>
  <si>
    <t>其他科学技术支出</t>
  </si>
  <si>
    <t>文化体育与传媒支出</t>
  </si>
  <si>
    <t xml:space="preserve">  文化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</si>
  <si>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</si>
  <si>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</si>
  <si>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</si>
  <si>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</si>
  <si>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</si>
  <si>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</si>
  <si>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文化交流与合作</t>
  </si>
  <si>
    <t>文化创作与保护</t>
  </si>
  <si>
    <t>文化市场管理</t>
  </si>
  <si>
    <t>其他文化支出</t>
  </si>
  <si>
    <t xml:space="preserve">  文物</t>
  </si>
  <si>
    <t>文物保护</t>
  </si>
  <si>
    <t>博物馆</t>
  </si>
  <si>
    <t>历史名城与古迹</t>
  </si>
  <si>
    <t>其他文物支出</t>
  </si>
  <si>
    <t xml:space="preserve">  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</si>
  <si>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</si>
  <si>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</si>
  <si>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</si>
  <si>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</si>
  <si>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</si>
  <si>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</si>
  <si>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</si>
  <si>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 新闻出版广播影视</t>
  </si>
  <si>
    <t>广播</t>
  </si>
  <si>
    <t>电视</t>
  </si>
  <si>
    <t>电影</t>
  </si>
  <si>
    <t>新闻通讯</t>
  </si>
  <si>
    <t>出版发行</t>
  </si>
  <si>
    <t>版权管理</t>
  </si>
  <si>
    <t>其他新闻出版广播影视支出</t>
  </si>
  <si>
    <t xml:space="preserve">  其他文化体育与传媒支出</t>
  </si>
  <si>
    <t>宣传文化发展专项支出</t>
  </si>
  <si>
    <t>文化产业发展专项支出</t>
  </si>
  <si>
    <t>其他文化体育与传媒支出</t>
  </si>
  <si>
    <t>社会保障和就业支出</t>
  </si>
  <si>
    <t xml:space="preserve">  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</si>
  <si>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</si>
  <si>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</si>
  <si>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</si>
  <si>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</si>
  <si>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</si>
  <si>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</si>
  <si>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</si>
  <si>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</si>
  <si>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</si>
  <si>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 xml:space="preserve">  民政管理事务</t>
  </si>
  <si>
    <t>拥军优属</t>
  </si>
  <si>
    <t>老龄事务</t>
  </si>
  <si>
    <t>民间组织管理</t>
  </si>
  <si>
    <t>行政区划和地名管理</t>
  </si>
  <si>
    <t>基层政权和社区建设</t>
  </si>
  <si>
    <t>部队供应</t>
  </si>
  <si>
    <t>其他民政管理事务支出</t>
  </si>
  <si>
    <r>
      <rPr>
        <sz val="11.5"/>
        <color indexed="8"/>
        <rFont val="宋体"/>
        <charset val="134"/>
      </rPr>
      <t xml:space="preserve">  </t>
    </r>
    <r>
      <rPr>
        <b/>
        <sz val="11.5"/>
        <color indexed="8"/>
        <rFont val="宋体"/>
        <charset val="134"/>
      </rPr>
      <t>行政事业单位离退休</t>
    </r>
  </si>
  <si>
    <t>归口管理的行政单位离退休</t>
  </si>
  <si>
    <t>事业单位离退休</t>
  </si>
  <si>
    <t xml:space="preserve">  教育事业单位离退休</t>
  </si>
  <si>
    <t xml:space="preserve">  其他事业单位离退休</t>
  </si>
  <si>
    <t>离退休人员管理机构</t>
  </si>
  <si>
    <t>未归口管理的行政单位离退休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</si>
  <si>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</si>
  <si>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</si>
  <si>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</si>
  <si>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</si>
  <si>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 xml:space="preserve">  企业改革补助</t>
  </si>
  <si>
    <t>企业关闭破产补助</t>
  </si>
  <si>
    <t>厂办大集体改革补助</t>
  </si>
  <si>
    <t>其他企业改革发展补助</t>
  </si>
  <si>
    <t xml:space="preserve">  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</si>
  <si>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</si>
  <si>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</si>
  <si>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</si>
  <si>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</si>
  <si>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</si>
  <si>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</si>
  <si>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</si>
  <si>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</si>
  <si>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</si>
  <si>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 xml:space="preserve"> 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</si>
  <si>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</si>
  <si>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</si>
  <si>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</si>
  <si>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</si>
  <si>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</si>
  <si>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</si>
  <si>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</si>
  <si>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 退役安置</t>
  </si>
  <si>
    <t>退役士兵安置</t>
  </si>
  <si>
    <t>军队移交政府的离退休人员安置</t>
  </si>
  <si>
    <t>军队移交政府离退休干部管理机构</t>
  </si>
  <si>
    <t>退役士兵管理教育</t>
  </si>
  <si>
    <t>其他退役安置支出</t>
  </si>
  <si>
    <t xml:space="preserve">  社会福利</t>
  </si>
  <si>
    <t>儿童福利</t>
  </si>
  <si>
    <t>老年福利</t>
  </si>
  <si>
    <t>假肢矫形</t>
  </si>
  <si>
    <t>殡葬</t>
  </si>
  <si>
    <t>社会福利事业单位</t>
  </si>
  <si>
    <t>其他社会福利支出</t>
  </si>
  <si>
    <t xml:space="preserve">  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</si>
  <si>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</si>
  <si>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</si>
  <si>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</si>
  <si>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</si>
  <si>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</si>
  <si>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 自然灾害生活救助</t>
  </si>
  <si>
    <t>中央自然灾害生活补助</t>
  </si>
  <si>
    <t>地方自然灾害生活补助</t>
  </si>
  <si>
    <t>自然灾害灾后重建补助</t>
  </si>
  <si>
    <t>其他自然灾害生活救助支出</t>
  </si>
  <si>
    <t xml:space="preserve">  红十字事业</t>
  </si>
  <si>
    <t>其他红十字事业支出</t>
  </si>
  <si>
    <t xml:space="preserve">  最低生活保障</t>
  </si>
  <si>
    <t>城市最低生活保障金支出</t>
  </si>
  <si>
    <t>农村最低生活保障金支出</t>
  </si>
  <si>
    <t xml:space="preserve">  临时救助</t>
  </si>
  <si>
    <t>临时救助支出</t>
  </si>
  <si>
    <t>流浪乞讨人员救助支出</t>
  </si>
  <si>
    <t xml:space="preserve">  特困人员供养</t>
  </si>
  <si>
    <t>城市特困人员救助供养支出</t>
  </si>
  <si>
    <t>农村特困人员救助供养支出</t>
  </si>
  <si>
    <t xml:space="preserve">  其他生活救助</t>
  </si>
  <si>
    <t>其他城市生活救助</t>
  </si>
  <si>
    <t>其他农村生活救助</t>
  </si>
  <si>
    <t xml:space="preserve">  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</si>
  <si>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</si>
  <si>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</si>
  <si>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</si>
  <si>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 财政对其他社会保险基金的补助</t>
  </si>
  <si>
    <t>财政对失业保险基金的补助</t>
  </si>
  <si>
    <t>财政对工伤保险基金的补助</t>
  </si>
  <si>
    <t>财政对生育保险基金的补助</t>
  </si>
  <si>
    <t>财政对其他社会保险基金的补助</t>
  </si>
  <si>
    <t xml:space="preserve">  其他社会保障和就业支出</t>
  </si>
  <si>
    <t>其他社会保障和就业支出</t>
  </si>
  <si>
    <t>医疗卫生与计划生育支出</t>
  </si>
  <si>
    <t xml:space="preserve">  医疗卫生与计划生育管理事务</t>
  </si>
  <si>
    <t>其他医疗卫生与计划生育管理事务支出</t>
  </si>
  <si>
    <t xml:space="preserve">  公立医院</t>
  </si>
  <si>
    <t>综合医院</t>
  </si>
  <si>
    <t>中医（民族）医院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</si>
  <si>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</si>
  <si>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</si>
  <si>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</si>
  <si>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</si>
  <si>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</si>
  <si>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</si>
  <si>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</si>
  <si>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</si>
  <si>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</si>
  <si>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</si>
  <si>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 xml:space="preserve">  基层医疗卫生机构</t>
  </si>
  <si>
    <t>城市社区卫生机构</t>
  </si>
  <si>
    <t>乡镇卫生院</t>
  </si>
  <si>
    <t>其他基层医疗卫生机构支出</t>
  </si>
  <si>
    <t xml:space="preserve">  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</si>
  <si>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</si>
  <si>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</si>
  <si>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</si>
  <si>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</si>
  <si>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</si>
  <si>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</si>
  <si>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</si>
  <si>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</si>
  <si>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</si>
  <si>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</si>
  <si>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</si>
  <si>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 xml:space="preserve">  中医药</t>
  </si>
  <si>
    <t>中医（民族医）药专项</t>
  </si>
  <si>
    <t>其他中医药支出</t>
  </si>
  <si>
    <t>计划生育事务</t>
  </si>
  <si>
    <t>计划生育机构</t>
  </si>
  <si>
    <t>计划生育服务</t>
  </si>
  <si>
    <t>其他计划生育事务支出</t>
  </si>
  <si>
    <t xml:space="preserve">  食品和药品监督管理事务</t>
  </si>
  <si>
    <t>药品事务</t>
  </si>
  <si>
    <t>化妆品事务</t>
  </si>
  <si>
    <t>医疗器械事务</t>
  </si>
  <si>
    <t>食品安全事务</t>
  </si>
  <si>
    <t>其他食品和药品监督管理事务支出</t>
  </si>
  <si>
    <t xml:space="preserve">  行政事业单位医疗</t>
  </si>
  <si>
    <t>行政单位医疗</t>
  </si>
  <si>
    <t>事业单位医疗</t>
  </si>
  <si>
    <t>公务员医疗补助</t>
  </si>
  <si>
    <t>其他行政事业单位医疗支出</t>
  </si>
  <si>
    <t xml:space="preserve">  财政对基本医疗保险基金的补助</t>
  </si>
  <si>
    <t>财政对职工基本医疗保险基金的补助</t>
  </si>
  <si>
    <t>财政对城乡居民基本医疗保险基金的补助</t>
  </si>
  <si>
    <t>财政对新型农村合作医疗基金的补助</t>
  </si>
  <si>
    <t>财政对城镇居民基本医疗保险基金的补助</t>
  </si>
  <si>
    <t>财政对其他基本医疗保险基金的补助</t>
  </si>
  <si>
    <t xml:space="preserve">  医疗救助</t>
  </si>
  <si>
    <t>城乡医疗救助</t>
  </si>
  <si>
    <t>疾病应急救助</t>
  </si>
  <si>
    <t>其他医疗救助支出</t>
  </si>
  <si>
    <t xml:space="preserve">  优抚对象医疗</t>
  </si>
  <si>
    <t>优抚对象医疗补助</t>
  </si>
  <si>
    <t>其他优抚对象医疗支出</t>
  </si>
  <si>
    <t xml:space="preserve">  其他医疗卫生与计划生育支出</t>
  </si>
  <si>
    <t>其他医疗卫生与计划生育支出</t>
  </si>
  <si>
    <t>节能环保支出</t>
  </si>
  <si>
    <t xml:space="preserve">  环境保护管理事务</t>
  </si>
  <si>
    <t>环境保护宣传</t>
  </si>
  <si>
    <t>环境保护法规、规划及标准</t>
  </si>
  <si>
    <t>环境国际合作及履约</t>
  </si>
  <si>
    <t>环境保护行政许可</t>
  </si>
  <si>
    <t>其他环境保护管理事务支出</t>
  </si>
  <si>
    <t xml:space="preserve">  环境监测与监察</t>
  </si>
  <si>
    <t>建设项目环评审查与监督</t>
  </si>
  <si>
    <t>核与辐射安全监督</t>
  </si>
  <si>
    <t>其他环境监测与监察支出</t>
  </si>
  <si>
    <t xml:space="preserve">  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</si>
  <si>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</si>
  <si>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</si>
  <si>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</si>
  <si>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</si>
  <si>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</si>
  <si>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</si>
  <si>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其他污染防治支出</t>
  </si>
  <si>
    <t xml:space="preserve">  自然生态保护</t>
  </si>
  <si>
    <t>生态保护</t>
  </si>
  <si>
    <t>农村环境保护</t>
  </si>
  <si>
    <t>自然保护区</t>
  </si>
  <si>
    <t>生物及物种资源保护</t>
  </si>
  <si>
    <t>其他自然生态保护支出</t>
  </si>
  <si>
    <t xml:space="preserve">  天然林保护</t>
  </si>
  <si>
    <t>森林管护</t>
  </si>
  <si>
    <t>社会保险补助</t>
  </si>
  <si>
    <t>政策性社会性支出补助</t>
  </si>
  <si>
    <t>天然林保护工程建设</t>
  </si>
  <si>
    <t>其他天然林保护支出</t>
  </si>
  <si>
    <t xml:space="preserve">  能源节约利用</t>
  </si>
  <si>
    <t>能源节约利用</t>
  </si>
  <si>
    <t xml:space="preserve">  污染减排</t>
  </si>
  <si>
    <t>环境监测与信息</t>
  </si>
  <si>
    <t>环境执法监察</t>
  </si>
  <si>
    <t>减排专项支出</t>
  </si>
  <si>
    <t>清洁生产专项支出</t>
  </si>
  <si>
    <t>其他污染减排支出</t>
  </si>
  <si>
    <t xml:space="preserve">  可再生能源</t>
  </si>
  <si>
    <t>可再生能源</t>
  </si>
  <si>
    <t xml:space="preserve">  循环经济</t>
  </si>
  <si>
    <t>循环经济</t>
  </si>
  <si>
    <t xml:space="preserve">  其他节能环保支出</t>
  </si>
  <si>
    <t>其他节能环保支出</t>
  </si>
  <si>
    <t>城乡社区支出</t>
  </si>
  <si>
    <t xml:space="preserve">  城乡社区管理事务</t>
  </si>
  <si>
    <t>城管执法</t>
  </si>
  <si>
    <t>工程建设标准规范编制与监管</t>
  </si>
  <si>
    <t>工程建设管理</t>
  </si>
  <si>
    <t>市政公用行业市场监管</t>
  </si>
  <si>
    <t>国家重点风景区规划与保护</t>
  </si>
  <si>
    <t>住宅建设与房地产市场监管</t>
  </si>
  <si>
    <t>执业资格注册、资质审查</t>
  </si>
  <si>
    <t>其他城乡社区管理事务支出</t>
  </si>
  <si>
    <t xml:space="preserve">  城乡社区规划与管理</t>
  </si>
  <si>
    <t>城乡社区规划与管理</t>
  </si>
  <si>
    <t xml:space="preserve">  城乡社区公共设施</t>
  </si>
  <si>
    <t>小城镇基础设施建设</t>
  </si>
  <si>
    <t>其他城乡社区公共设施支出</t>
  </si>
  <si>
    <t xml:space="preserve">  城乡社区环境卫生</t>
  </si>
  <si>
    <t>城乡社区环境卫生</t>
  </si>
  <si>
    <t xml:space="preserve">  建设市场管理与监督</t>
  </si>
  <si>
    <t>建设市场管理与监督</t>
  </si>
  <si>
    <t xml:space="preserve">  其他城乡社区支出</t>
  </si>
  <si>
    <t>其他城乡社区支出</t>
  </si>
  <si>
    <t>农林水支出</t>
  </si>
  <si>
    <t xml:space="preserve">  农业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</si>
  <si>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</si>
  <si>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</si>
  <si>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</si>
  <si>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</si>
  <si>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</si>
  <si>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</si>
  <si>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</si>
  <si>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</si>
  <si>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</si>
  <si>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</si>
  <si>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</si>
  <si>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农业生产支持补贴</t>
  </si>
  <si>
    <t>农业组织化与产业化经营</t>
  </si>
  <si>
    <t>农产品加工与促销</t>
  </si>
  <si>
    <t>农村公益事业</t>
  </si>
  <si>
    <t>农业资源保护修复与利用</t>
  </si>
  <si>
    <t>农村道路建设</t>
  </si>
  <si>
    <t>成品油价格改革对渔业的补贴</t>
  </si>
  <si>
    <t>对高校毕业生到基层任职补助</t>
  </si>
  <si>
    <t>其他农业支出</t>
  </si>
  <si>
    <t xml:space="preserve">  林业</t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</si>
  <si>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</si>
  <si>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</si>
  <si>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</si>
  <si>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</si>
  <si>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</si>
  <si>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</si>
  <si>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</si>
  <si>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>动植物保护</t>
  </si>
  <si>
    <t>湿地保护</t>
  </si>
  <si>
    <t>林业执法与监督</t>
  </si>
  <si>
    <t>林业检疫检测</t>
  </si>
  <si>
    <t>防沙治沙</t>
  </si>
  <si>
    <t>林业质量安全</t>
  </si>
  <si>
    <t>林业工程与项目管理</t>
  </si>
  <si>
    <t>林业对外合作与交流</t>
  </si>
  <si>
    <t>林业产业化</t>
  </si>
  <si>
    <t>信息管理</t>
  </si>
  <si>
    <t>林业政策制定与宣传</t>
  </si>
  <si>
    <t>林业资金审计稽查</t>
  </si>
  <si>
    <t>林区公共支出</t>
  </si>
  <si>
    <t>林业贷款贴息</t>
  </si>
  <si>
    <t>成品油价格改革对林业的补贴</t>
  </si>
  <si>
    <t>林业防灾减灾</t>
  </si>
  <si>
    <t>其他林业支出</t>
  </si>
  <si>
    <t xml:space="preserve">  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</si>
  <si>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</si>
  <si>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</si>
  <si>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</si>
  <si>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</si>
  <si>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</si>
  <si>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</si>
  <si>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</si>
  <si>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</si>
  <si>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</si>
  <si>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</si>
  <si>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</si>
  <si>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</si>
  <si>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</si>
  <si>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</si>
  <si>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</si>
  <si>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</si>
  <si>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</si>
  <si>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</si>
  <si>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水资源费安排的支出</t>
  </si>
  <si>
    <t>砂石资源费支出</t>
  </si>
  <si>
    <t>水利建设移民支出</t>
  </si>
  <si>
    <t>农村人蓄饮水</t>
  </si>
  <si>
    <t>其他水利支出</t>
  </si>
  <si>
    <t xml:space="preserve">  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</si>
  <si>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</si>
  <si>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</si>
  <si>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</si>
  <si>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</si>
  <si>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</si>
  <si>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</si>
  <si>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</si>
  <si>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 农业综合开发</t>
  </si>
  <si>
    <t>土地治理</t>
  </si>
  <si>
    <t>产业化发展</t>
  </si>
  <si>
    <t>创新示范</t>
  </si>
  <si>
    <t>其他农业综合开发支出</t>
  </si>
  <si>
    <t xml:space="preserve">  农村综合改革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</si>
  <si>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</si>
  <si>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</si>
  <si>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</si>
  <si>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</si>
  <si>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</si>
  <si>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</si>
  <si>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 普惠金融发展支出</t>
  </si>
  <si>
    <t>支持农村金融机构</t>
  </si>
  <si>
    <t>涉农贷款增量奖励</t>
  </si>
  <si>
    <t>农业保险保费补贴</t>
  </si>
  <si>
    <t>创业担保贷款贴息</t>
  </si>
  <si>
    <t>补充小额担保贷款基金</t>
  </si>
  <si>
    <t>其他普惠金融发展支出</t>
  </si>
  <si>
    <t xml:space="preserve">  其他农林水支出</t>
  </si>
  <si>
    <t>化解其他公益性乡村债务支出</t>
  </si>
  <si>
    <t>其他农林水支出</t>
  </si>
  <si>
    <t>交通运输支出</t>
  </si>
  <si>
    <t xml:space="preserve">  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</si>
  <si>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</si>
  <si>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</si>
  <si>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</si>
  <si>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</si>
  <si>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</si>
  <si>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</si>
  <si>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</si>
  <si>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</si>
  <si>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</si>
  <si>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</si>
  <si>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</si>
  <si>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</si>
  <si>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</si>
  <si>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</si>
  <si>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</si>
  <si>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</si>
  <si>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</si>
  <si>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</si>
  <si>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</si>
  <si>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 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</si>
  <si>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</si>
  <si>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</si>
  <si>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</si>
  <si>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</si>
  <si>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</si>
  <si>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</si>
  <si>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</si>
  <si>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</si>
  <si>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</si>
  <si>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</si>
  <si>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</si>
  <si>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 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</si>
  <si>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</si>
  <si>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</si>
  <si>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</si>
  <si>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</si>
  <si>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 其他交通运输支出</t>
  </si>
  <si>
    <t>公共交通运营补助</t>
  </si>
  <si>
    <t>其他交通运输支出</t>
  </si>
  <si>
    <t>资源勘探信息等支出</t>
  </si>
  <si>
    <t xml:space="preserve">  制造业</t>
  </si>
  <si>
    <t>其他制造业支出</t>
  </si>
  <si>
    <t xml:space="preserve">  工业和信息产业监管</t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</si>
  <si>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</si>
  <si>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</si>
  <si>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</si>
  <si>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</si>
  <si>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</si>
  <si>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</si>
  <si>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</si>
  <si>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</si>
  <si>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</si>
  <si>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 xml:space="preserve">  安全生产监管</t>
  </si>
  <si>
    <t>国务院安委会专项</t>
  </si>
  <si>
    <t>安全监管监察专项</t>
  </si>
  <si>
    <t>应急救援支出</t>
  </si>
  <si>
    <t>煤炭安全</t>
  </si>
  <si>
    <t>其他安全生产监管支出</t>
  </si>
  <si>
    <t xml:space="preserve">  国有资产监管</t>
  </si>
  <si>
    <t>国有企业监事会专项</t>
  </si>
  <si>
    <t>中央企业专项管理</t>
  </si>
  <si>
    <t>其他国有资产监管支出</t>
  </si>
  <si>
    <t xml:space="preserve">  支持中小企业发展和管理支出</t>
  </si>
  <si>
    <t>科技型中小企业技术创新基金</t>
  </si>
  <si>
    <t>中小企业发展专项</t>
  </si>
  <si>
    <t>其他支持中小企业发展和管理支出</t>
  </si>
  <si>
    <t xml:space="preserve">  其他资源勘探信息等支出</t>
  </si>
  <si>
    <t>建设项目贷款贴息</t>
  </si>
  <si>
    <t>技术改造支出</t>
  </si>
  <si>
    <t>中药材扶持资金支出</t>
  </si>
  <si>
    <t>重点产业振兴和技术改造项目贷款贴息</t>
  </si>
  <si>
    <t>其他资源勘探信息等支出</t>
  </si>
  <si>
    <t>商业服务业等支出</t>
  </si>
  <si>
    <t xml:space="preserve">  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</si>
  <si>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</si>
  <si>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</si>
  <si>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</si>
  <si>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</si>
  <si>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</si>
  <si>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 旅游业管理与服务支出</t>
  </si>
  <si>
    <t>旅游宣传</t>
  </si>
  <si>
    <t>旅游行业业务管理</t>
  </si>
  <si>
    <t>其他旅游业管理与服务支出</t>
  </si>
  <si>
    <t xml:space="preserve">  涉外发展服务支出</t>
  </si>
  <si>
    <t>外商投资环境建设补助资金</t>
  </si>
  <si>
    <t>其他涉外发展服务支出</t>
  </si>
  <si>
    <t xml:space="preserve">  其他商业服务业等支出</t>
  </si>
  <si>
    <t>服务业基础设施建设</t>
  </si>
  <si>
    <t>其他商业服务业等支出</t>
  </si>
  <si>
    <t>金融支出</t>
  </si>
  <si>
    <t xml:space="preserve">  其他金融支出</t>
  </si>
  <si>
    <t>其他金融支出</t>
  </si>
  <si>
    <t>国土海洋气象等支出</t>
  </si>
  <si>
    <t xml:space="preserve">  国土资源事务</t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</si>
  <si>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</si>
  <si>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</si>
  <si>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</si>
  <si>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</si>
  <si>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</si>
  <si>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国土资源调查</t>
  </si>
  <si>
    <t>国土整治</t>
  </si>
  <si>
    <t>地质灾害防治</t>
  </si>
  <si>
    <t>土地资源储备支出</t>
  </si>
  <si>
    <t>地质矿产资源与环境调查</t>
  </si>
  <si>
    <t>地质矿产资源利用与保护</t>
  </si>
  <si>
    <t>地质转产项目财政贴息</t>
  </si>
  <si>
    <t>国外风险勘查</t>
  </si>
  <si>
    <t>地质勘查基金（周转金）支出</t>
  </si>
  <si>
    <t>其他国土资源事务支出</t>
  </si>
  <si>
    <t xml:space="preserve">  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</si>
  <si>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</si>
  <si>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</si>
  <si>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</si>
  <si>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</si>
  <si>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</si>
  <si>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</si>
  <si>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</si>
  <si>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</si>
  <si>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</si>
  <si>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</si>
  <si>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</si>
  <si>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 其他国土海洋气象等支出</t>
  </si>
  <si>
    <t>其他国土海洋气象等支出</t>
  </si>
  <si>
    <t>住房保障支出</t>
  </si>
  <si>
    <t xml:space="preserve">  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</si>
  <si>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</si>
  <si>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</si>
  <si>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</si>
  <si>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</si>
  <si>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</si>
  <si>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</si>
  <si>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</si>
  <si>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其他保障性安居工程支出</t>
  </si>
  <si>
    <t xml:space="preserve">  住房改革支出</t>
  </si>
  <si>
    <t>住房公积金</t>
  </si>
  <si>
    <t>提租补贴</t>
  </si>
  <si>
    <t>购房补贴</t>
  </si>
  <si>
    <t xml:space="preserve">  城乡社区住宅</t>
  </si>
  <si>
    <t>公有住房建设和维修改造支出</t>
  </si>
  <si>
    <t>住房公积金管理</t>
  </si>
  <si>
    <t>其他城乡社区住宅支出</t>
  </si>
  <si>
    <t>粮油物资储备支出</t>
  </si>
  <si>
    <t xml:space="preserve">  粮油事务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</si>
  <si>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</si>
  <si>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</si>
  <si>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</si>
  <si>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</si>
  <si>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</si>
  <si>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</si>
  <si>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</si>
  <si>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</si>
  <si>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</si>
  <si>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</si>
  <si>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 xml:space="preserve">  物资事务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</si>
  <si>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</si>
  <si>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</si>
  <si>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</si>
  <si>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</si>
  <si>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</si>
  <si>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</si>
  <si>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</si>
  <si>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</si>
  <si>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</si>
  <si>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 xml:space="preserve">  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</si>
  <si>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</si>
  <si>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</si>
  <si>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</si>
  <si>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</si>
  <si>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</si>
  <si>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 重要商品储备</t>
  </si>
  <si>
    <t>食盐储备</t>
  </si>
  <si>
    <t xml:space="preserve">  年初预留</t>
  </si>
  <si>
    <t xml:space="preserve">  其他支出</t>
  </si>
  <si>
    <t xml:space="preserve">  地方政府一般债务付息支出</t>
  </si>
  <si>
    <t>地方政府一般债券付息支出</t>
  </si>
  <si>
    <t>地方政府其他一般债务付息支出</t>
  </si>
  <si>
    <t xml:space="preserve">  地方政府一般债务发行费用支出</t>
  </si>
  <si>
    <t>体制上解支出</t>
  </si>
  <si>
    <t>专项上解支出</t>
  </si>
  <si>
    <t xml:space="preserve">  其中：出口退税上解</t>
  </si>
  <si>
    <t xml:space="preserve">       上解江门统筹发展资金</t>
  </si>
  <si>
    <t xml:space="preserve">       其他专项上解</t>
  </si>
  <si>
    <t>地方政府一般债务还本支出</t>
  </si>
  <si>
    <t>地方政府一般债券还本支出</t>
  </si>
  <si>
    <t>年终结余</t>
  </si>
  <si>
    <t>五、安排预算稳定调节基金</t>
  </si>
  <si>
    <t>附件1-4：</t>
  </si>
  <si>
    <t>鹤山市2018年雅瑶镇一般公共预算支出预算执行情况表</t>
  </si>
  <si>
    <t>（经济分类支出）</t>
  </si>
  <si>
    <t>机关工资福利支出</t>
  </si>
  <si>
    <t>工资奖金津补贴</t>
  </si>
  <si>
    <t>社会保障缴费</t>
  </si>
  <si>
    <t>其他工资福利支出</t>
  </si>
  <si>
    <t xml:space="preserve"> 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</si>
  <si>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</si>
  <si>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</si>
  <si>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</si>
  <si>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</si>
  <si>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</si>
  <si>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</si>
  <si>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</si>
  <si>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</si>
  <si>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</si>
  <si>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</si>
  <si>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</si>
  <si>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</si>
  <si>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</si>
  <si>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</si>
  <si>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</si>
  <si>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</si>
  <si>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</si>
  <si>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</si>
  <si>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</si>
  <si>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</si>
  <si>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</si>
  <si>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</si>
  <si>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</si>
  <si>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</si>
  <si>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</si>
  <si>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</si>
  <si>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</si>
  <si>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</si>
  <si>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</si>
  <si>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</si>
  <si>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</si>
  <si>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</si>
  <si>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</si>
  <si>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</si>
  <si>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</si>
  <si>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</si>
  <si>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</si>
  <si>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</si>
  <si>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</si>
  <si>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</si>
  <si>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</si>
  <si>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</si>
  <si>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</si>
  <si>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</si>
  <si>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</si>
  <si>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</si>
  <si>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</si>
  <si>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</si>
  <si>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</si>
  <si>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</si>
  <si>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</si>
  <si>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</si>
  <si>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</si>
  <si>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</si>
  <si>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</si>
  <si>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</si>
  <si>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</si>
  <si>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预留</t>
  </si>
  <si>
    <t>赠与</t>
  </si>
  <si>
    <t>对民间非营利组织和群众性自治组织补贴</t>
  </si>
  <si>
    <t>四、债务还本支出</t>
  </si>
  <si>
    <t>五、年终结转</t>
  </si>
  <si>
    <t>六、安排预算稳定调节基金</t>
  </si>
</sst>
</file>

<file path=xl/styles.xml><?xml version="1.0" encoding="utf-8"?>
<styleSheet xmlns="http://schemas.openxmlformats.org/spreadsheetml/2006/main">
  <numFmts count="29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(&quot;$&quot;* #,##0.00_);_(&quot;$&quot;* \(#,##0.00\);_(&quot;$&quot;* &quot;-&quot;??_);_(@_)"/>
    <numFmt numFmtId="178" formatCode="_-&quot;$&quot;\ * #,##0.00_-;_-&quot;$&quot;\ * #,##0.00\-;_-&quot;$&quot;\ * &quot;-&quot;??_-;_-@_-"/>
    <numFmt numFmtId="179" formatCode="\$#,##0;\(\$#,##0\)"/>
    <numFmt numFmtId="180" formatCode="yy\.mm\.dd"/>
    <numFmt numFmtId="181" formatCode="#,##0_);[Red]\(#,##0\)"/>
    <numFmt numFmtId="182" formatCode="#,##0.0_);\(#,##0.0\)"/>
    <numFmt numFmtId="183" formatCode="\$#,##0.00;\(\$#,##0.00\)"/>
    <numFmt numFmtId="184" formatCode="_(&quot;$&quot;* #,##0_);_(&quot;$&quot;* \(#,##0\);_(&quot;$&quot;* &quot;-&quot;_);_(@_)"/>
    <numFmt numFmtId="185" formatCode="_-&quot;$&quot;\ * #,##0_-;_-&quot;$&quot;\ * #,##0\-;_-&quot;$&quot;\ * &quot;-&quot;_-;_-@_-"/>
    <numFmt numFmtId="186" formatCode="#\ ??/??"/>
    <numFmt numFmtId="187" formatCode="_ * #,##0.00_ ;_ * \-#,##0.00_ ;_ * &quot;-&quot;_ ;_ @_ "/>
    <numFmt numFmtId="188" formatCode="&quot;$&quot;#,##0.00_);[Red]\(&quot;$&quot;#,##0.00\)"/>
    <numFmt numFmtId="189" formatCode="0_ "/>
    <numFmt numFmtId="190" formatCode="&quot;$&quot;\ #,##0.00_-;[Red]&quot;$&quot;\ #,##0.00\-"/>
    <numFmt numFmtId="191" formatCode="_-* #,##0.00_-;\-* #,##0.00_-;_-* &quot;-&quot;??_-;_-@_-"/>
    <numFmt numFmtId="192" formatCode="#,##0;\(#,##0\)"/>
    <numFmt numFmtId="193" formatCode="_-* #,##0_-;\-* #,##0_-;_-* &quot;-&quot;_-;_-@_-"/>
    <numFmt numFmtId="194" formatCode="0_);[Red]\(0\)"/>
    <numFmt numFmtId="195" formatCode="&quot;$&quot;#,##0_);[Red]\(&quot;$&quot;#,##0\)"/>
    <numFmt numFmtId="196" formatCode="#,##0_ "/>
    <numFmt numFmtId="197" formatCode="#,##0.00_);[Red]\(#,##0.00\)"/>
    <numFmt numFmtId="198" formatCode="&quot;$&quot;\ #,##0_-;[Red]&quot;$&quot;\ #,##0\-"/>
    <numFmt numFmtId="199" formatCode="0.00_);[Red]\(0.00\)"/>
    <numFmt numFmtId="200" formatCode="#,##0;\-#,##0;;"/>
  </numFmts>
  <fonts count="9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.5"/>
      <name val="宋体"/>
      <charset val="134"/>
    </font>
    <font>
      <sz val="11.5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.5"/>
      <color rgb="FF000000"/>
      <name val="宋体"/>
      <charset val="134"/>
    </font>
    <font>
      <sz val="18"/>
      <name val="宋体"/>
      <charset val="134"/>
    </font>
    <font>
      <b/>
      <sz val="16"/>
      <name val="黑体"/>
      <charset val="134"/>
    </font>
    <font>
      <b/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8"/>
      <name val="黑体"/>
      <charset val="134"/>
    </font>
    <font>
      <sz val="12"/>
      <name val="仿宋_GB2312"/>
      <charset val="134"/>
    </font>
    <font>
      <sz val="12"/>
      <name val="Times New Roman"/>
      <charset val="134"/>
    </font>
    <font>
      <b/>
      <sz val="26"/>
      <name val="黑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0"/>
      <name val="Geneva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8"/>
      <name val="Times New Roman"/>
      <charset val="134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indexed="56"/>
      <name val="宋体"/>
      <charset val="134"/>
    </font>
    <font>
      <b/>
      <sz val="10"/>
      <name val="Tms Rmn"/>
      <charset val="134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Helv"/>
      <charset val="134"/>
    </font>
    <font>
      <sz val="11"/>
      <color indexed="17"/>
      <name val="宋体"/>
      <charset val="134"/>
    </font>
    <font>
      <sz val="12"/>
      <color indexed="16"/>
      <name val="宋体"/>
      <charset val="134"/>
    </font>
    <font>
      <sz val="10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color indexed="17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indexed="9"/>
      <name val="Helv"/>
      <charset val="134"/>
    </font>
    <font>
      <b/>
      <sz val="12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sz val="10"/>
      <name val="MS Sans Serif"/>
      <charset val="134"/>
    </font>
    <font>
      <sz val="11"/>
      <color rgb="FFFA7D00"/>
      <name val="宋体"/>
      <charset val="0"/>
      <scheme val="minor"/>
    </font>
    <font>
      <sz val="10"/>
      <name val="楷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sz val="8"/>
      <name val="Arial"/>
      <charset val="134"/>
    </font>
    <font>
      <sz val="12"/>
      <name val="Helv"/>
      <charset val="134"/>
    </font>
    <font>
      <b/>
      <sz val="11"/>
      <color indexed="52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indexed="62"/>
      <name val="宋体"/>
      <charset val="134"/>
    </font>
    <font>
      <b/>
      <sz val="12"/>
      <color indexed="8"/>
      <name val="宋体"/>
      <charset val="134"/>
    </font>
    <font>
      <sz val="7"/>
      <name val="Small Fonts"/>
      <charset val="134"/>
    </font>
    <font>
      <b/>
      <sz val="10"/>
      <name val="Arial"/>
      <charset val="134"/>
    </font>
    <font>
      <sz val="10"/>
      <color indexed="8"/>
      <name val="Arial"/>
      <charset val="134"/>
    </font>
    <font>
      <sz val="12"/>
      <color indexed="20"/>
      <name val="宋体"/>
      <charset val="134"/>
    </font>
    <font>
      <sz val="11"/>
      <color indexed="60"/>
      <name val="宋体"/>
      <charset val="134"/>
    </font>
    <font>
      <b/>
      <sz val="10"/>
      <name val="MS Sans Serif"/>
      <charset val="134"/>
    </font>
    <font>
      <i/>
      <sz val="11"/>
      <color indexed="23"/>
      <name val="宋体"/>
      <charset val="134"/>
    </font>
    <font>
      <sz val="10"/>
      <color indexed="8"/>
      <name val="MS Sans Serif"/>
      <charset val="134"/>
    </font>
    <font>
      <b/>
      <sz val="14"/>
      <name val="楷体"/>
      <charset val="134"/>
    </font>
    <font>
      <sz val="11"/>
      <color indexed="10"/>
      <name val="宋体"/>
      <charset val="134"/>
    </font>
    <font>
      <sz val="12"/>
      <name val="Courier"/>
      <charset val="134"/>
    </font>
    <font>
      <sz val="11.5"/>
      <color indexed="8"/>
      <name val="宋体"/>
      <charset val="134"/>
    </font>
    <font>
      <b/>
      <sz val="11.5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7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719">
    <xf numFmtId="0" fontId="0" fillId="0" borderId="0"/>
    <xf numFmtId="42" fontId="24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2" borderId="10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31" fillId="0" borderId="0">
      <alignment horizontal="center" wrapText="1"/>
      <protection locked="0"/>
    </xf>
    <xf numFmtId="41" fontId="24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5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0" fillId="10" borderId="0" applyNumberFormat="0" applyBorder="0" applyAlignment="0" applyProtection="0"/>
    <xf numFmtId="180" fontId="32" fillId="0" borderId="16" applyFill="0" applyProtection="0">
      <alignment horizontal="right"/>
    </xf>
    <xf numFmtId="0" fontId="28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46" fillId="30" borderId="0" applyNumberFormat="0" applyBorder="0" applyAlignment="0" applyProtection="0"/>
    <xf numFmtId="0" fontId="15" fillId="3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0" borderId="0"/>
    <xf numFmtId="0" fontId="4" fillId="0" borderId="0"/>
    <xf numFmtId="0" fontId="18" fillId="0" borderId="0"/>
    <xf numFmtId="0" fontId="4" fillId="0" borderId="0"/>
    <xf numFmtId="0" fontId="24" fillId="28" borderId="17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23" borderId="0" applyNumberFormat="0" applyBorder="0" applyAlignment="0" applyProtection="0"/>
    <xf numFmtId="0" fontId="41" fillId="3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/>
    <xf numFmtId="0" fontId="4" fillId="0" borderId="0">
      <alignment vertical="top"/>
    </xf>
    <xf numFmtId="0" fontId="28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0" borderId="0"/>
    <xf numFmtId="0" fontId="23" fillId="0" borderId="0"/>
    <xf numFmtId="0" fontId="54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57" fillId="0" borderId="21" applyNumberFormat="0" applyFill="0" applyAlignment="0" applyProtection="0">
      <alignment vertical="center"/>
    </xf>
    <xf numFmtId="0" fontId="4" fillId="0" borderId="0"/>
    <xf numFmtId="0" fontId="18" fillId="0" borderId="0"/>
    <xf numFmtId="9" fontId="4" fillId="0" borderId="0" applyFont="0" applyFill="0" applyBorder="0" applyAlignment="0" applyProtection="0"/>
    <xf numFmtId="0" fontId="18" fillId="0" borderId="0"/>
    <xf numFmtId="0" fontId="58" fillId="0" borderId="21" applyNumberFormat="0" applyFill="0" applyAlignment="0" applyProtection="0">
      <alignment vertical="center"/>
    </xf>
    <xf numFmtId="0" fontId="18" fillId="0" borderId="0"/>
    <xf numFmtId="0" fontId="30" fillId="23" borderId="0" applyNumberFormat="0" applyBorder="0" applyAlignment="0" applyProtection="0"/>
    <xf numFmtId="0" fontId="41" fillId="41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33" fillId="16" borderId="1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0" fillId="16" borderId="10" applyNumberFormat="0" applyAlignment="0" applyProtection="0">
      <alignment vertical="center"/>
    </xf>
    <xf numFmtId="0" fontId="44" fillId="0" borderId="0"/>
    <xf numFmtId="0" fontId="38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1" fillId="44" borderId="23" applyNumberFormat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9" fillId="9" borderId="0" applyNumberFormat="0" applyBorder="0" applyAlignment="0" applyProtection="0"/>
    <xf numFmtId="0" fontId="18" fillId="0" borderId="0"/>
    <xf numFmtId="0" fontId="26" fillId="12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32" fillId="0" borderId="0" applyFont="0" applyFill="0" applyBorder="0" applyAlignment="0" applyProtection="0"/>
    <xf numFmtId="0" fontId="30" fillId="24" borderId="0" applyNumberFormat="0" applyBorder="0" applyAlignment="0" applyProtection="0"/>
    <xf numFmtId="0" fontId="29" fillId="9" borderId="0" applyNumberFormat="0" applyBorder="0" applyAlignment="0" applyProtection="0"/>
    <xf numFmtId="0" fontId="23" fillId="0" borderId="0"/>
    <xf numFmtId="0" fontId="67" fillId="4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8" fillId="48" borderId="0" applyNumberFormat="0" applyBorder="0" applyAlignment="0" applyProtection="0">
      <alignment vertical="center"/>
    </xf>
    <xf numFmtId="0" fontId="69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9" borderId="0" applyNumberFormat="0" applyBorder="0" applyAlignment="0" applyProtection="0"/>
    <xf numFmtId="0" fontId="15" fillId="2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9" fillId="9" borderId="0" applyNumberFormat="0" applyBorder="0" applyAlignment="0" applyProtection="0"/>
    <xf numFmtId="0" fontId="18" fillId="0" borderId="0"/>
    <xf numFmtId="0" fontId="29" fillId="7" borderId="0" applyNumberFormat="0" applyBorder="0" applyAlignment="0" applyProtection="0"/>
    <xf numFmtId="0" fontId="41" fillId="57" borderId="0" applyNumberFormat="0" applyBorder="0" applyAlignment="0" applyProtection="0">
      <alignment vertical="center"/>
    </xf>
    <xf numFmtId="0" fontId="15" fillId="0" borderId="0"/>
    <xf numFmtId="0" fontId="63" fillId="0" borderId="0" applyNumberFormat="0" applyFont="0" applyFill="0" applyBorder="0" applyAlignment="0" applyProtection="0">
      <alignment horizontal="left"/>
    </xf>
    <xf numFmtId="0" fontId="29" fillId="7" borderId="0" applyNumberFormat="0" applyBorder="0" applyAlignment="0" applyProtection="0"/>
    <xf numFmtId="0" fontId="41" fillId="58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9" fillId="7" borderId="0" applyNumberFormat="0" applyBorder="0" applyAlignment="0" applyProtection="0"/>
    <xf numFmtId="0" fontId="44" fillId="0" borderId="0"/>
    <xf numFmtId="0" fontId="50" fillId="0" borderId="19" applyNumberFormat="0" applyFill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6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4" fillId="0" borderId="0"/>
    <xf numFmtId="0" fontId="26" fillId="64" borderId="0" applyNumberFormat="0" applyBorder="0" applyAlignment="0" applyProtection="0">
      <alignment vertical="center"/>
    </xf>
    <xf numFmtId="0" fontId="41" fillId="66" borderId="0" applyNumberFormat="0" applyBorder="0" applyAlignment="0" applyProtection="0">
      <alignment vertical="center"/>
    </xf>
    <xf numFmtId="0" fontId="18" fillId="0" borderId="0"/>
    <xf numFmtId="0" fontId="32" fillId="0" borderId="0"/>
    <xf numFmtId="0" fontId="44" fillId="0" borderId="0"/>
    <xf numFmtId="0" fontId="29" fillId="9" borderId="0" applyNumberFormat="0" applyBorder="0" applyAlignment="0" applyProtection="0"/>
    <xf numFmtId="0" fontId="15" fillId="0" borderId="0">
      <alignment vertical="center"/>
    </xf>
    <xf numFmtId="49" fontId="32" fillId="0" borderId="0" applyFont="0" applyFill="0" applyBorder="0" applyAlignment="0" applyProtection="0"/>
    <xf numFmtId="49" fontId="32" fillId="0" borderId="0" applyFont="0" applyFill="0" applyBorder="0" applyAlignment="0" applyProtection="0"/>
    <xf numFmtId="0" fontId="23" fillId="0" borderId="0"/>
    <xf numFmtId="0" fontId="4" fillId="0" borderId="0">
      <alignment vertical="center"/>
    </xf>
    <xf numFmtId="0" fontId="18" fillId="0" borderId="0">
      <protection locked="0"/>
    </xf>
    <xf numFmtId="0" fontId="60" fillId="0" borderId="9">
      <alignment horizontal="left" vertical="center"/>
    </xf>
    <xf numFmtId="0" fontId="28" fillId="6" borderId="0" applyNumberFormat="0" applyBorder="0" applyAlignment="0" applyProtection="0">
      <alignment vertical="center"/>
    </xf>
    <xf numFmtId="0" fontId="44" fillId="0" borderId="0"/>
    <xf numFmtId="0" fontId="32" fillId="0" borderId="0"/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15" fillId="68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15" fillId="68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15" fillId="6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" fillId="0" borderId="0"/>
    <xf numFmtId="0" fontId="28" fillId="5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28" fillId="5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4" fillId="0" borderId="0"/>
    <xf numFmtId="185" fontId="32" fillId="0" borderId="0" applyFont="0" applyFill="0" applyBorder="0" applyAlignment="0" applyProtection="0"/>
    <xf numFmtId="0" fontId="15" fillId="27" borderId="0" applyNumberFormat="0" applyBorder="0" applyAlignment="0" applyProtection="0">
      <alignment vertical="center"/>
    </xf>
    <xf numFmtId="0" fontId="4" fillId="0" borderId="0"/>
    <xf numFmtId="0" fontId="38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" fillId="0" borderId="0"/>
    <xf numFmtId="0" fontId="38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" fillId="0" borderId="0"/>
    <xf numFmtId="0" fontId="15" fillId="27" borderId="0" applyNumberFormat="0" applyBorder="0" applyAlignment="0" applyProtection="0">
      <alignment vertical="center"/>
    </xf>
    <xf numFmtId="0" fontId="4" fillId="0" borderId="0">
      <alignment vertical="top"/>
    </xf>
    <xf numFmtId="0" fontId="28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9" fillId="0" borderId="0"/>
    <xf numFmtId="0" fontId="4" fillId="0" borderId="0"/>
    <xf numFmtId="0" fontId="28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0" borderId="0"/>
    <xf numFmtId="0" fontId="32" fillId="0" borderId="0"/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28" fillId="3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28" fillId="3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9" fillId="9" borderId="0" applyNumberFormat="0" applyBorder="0" applyAlignment="0" applyProtection="0"/>
    <xf numFmtId="0" fontId="45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6" fillId="30" borderId="0" applyNumberFormat="0" applyBorder="0" applyAlignment="0" applyProtection="0"/>
    <xf numFmtId="0" fontId="15" fillId="3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0" fillId="26" borderId="0" applyNumberFormat="0" applyBorder="0" applyAlignment="0" applyProtection="0"/>
    <xf numFmtId="0" fontId="15" fillId="34" borderId="0" applyNumberFormat="0" applyBorder="0" applyAlignment="0" applyProtection="0">
      <alignment vertical="center"/>
    </xf>
    <xf numFmtId="0" fontId="30" fillId="26" borderId="0" applyNumberFormat="0" applyBorder="0" applyAlignment="0" applyProtection="0"/>
    <xf numFmtId="0" fontId="32" fillId="13" borderId="12" applyNumberFormat="0" applyFon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0" fillId="65" borderId="0" applyNumberFormat="0" applyBorder="0" applyAlignment="0" applyProtection="0"/>
    <xf numFmtId="0" fontId="15" fillId="34" borderId="0" applyNumberFormat="0" applyBorder="0" applyAlignment="0" applyProtection="0">
      <alignment vertical="center"/>
    </xf>
    <xf numFmtId="0" fontId="30" fillId="65" borderId="0" applyNumberFormat="0" applyBorder="0" applyAlignment="0" applyProtection="0"/>
    <xf numFmtId="0" fontId="15" fillId="3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30" fillId="10" borderId="0" applyNumberFormat="0" applyBorder="0" applyAlignment="0" applyProtection="0"/>
    <xf numFmtId="0" fontId="15" fillId="34" borderId="0" applyNumberFormat="0" applyBorder="0" applyAlignment="0" applyProtection="0">
      <alignment vertical="center"/>
    </xf>
    <xf numFmtId="0" fontId="30" fillId="26" borderId="0" applyNumberFormat="0" applyBorder="0" applyAlignment="0" applyProtection="0"/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9" fillId="39" borderId="0" applyNumberFormat="0" applyBorder="0" applyAlignment="0" applyProtection="0"/>
    <xf numFmtId="0" fontId="15" fillId="32" borderId="0" applyNumberFormat="0" applyBorder="0" applyAlignment="0" applyProtection="0">
      <alignment vertical="center"/>
    </xf>
    <xf numFmtId="0" fontId="44" fillId="0" borderId="0">
      <protection locked="0"/>
    </xf>
    <xf numFmtId="0" fontId="15" fillId="3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9" fillId="9" borderId="0" applyNumberFormat="0" applyBorder="0" applyAlignment="0" applyProtection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7" borderId="0" applyNumberFormat="0" applyBorder="0" applyAlignment="0" applyProtection="0"/>
    <xf numFmtId="0" fontId="15" fillId="27" borderId="0" applyNumberFormat="0" applyBorder="0" applyAlignment="0" applyProtection="0">
      <alignment vertical="center"/>
    </xf>
    <xf numFmtId="0" fontId="63" fillId="71" borderId="0" applyNumberFormat="0" applyFont="0" applyBorder="0" applyAlignment="0" applyProtection="0"/>
    <xf numFmtId="0" fontId="15" fillId="2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37" fontId="77" fillId="0" borderId="0"/>
    <xf numFmtId="0" fontId="15" fillId="34" borderId="0" applyNumberFormat="0" applyBorder="0" applyAlignment="0" applyProtection="0">
      <alignment vertical="center"/>
    </xf>
    <xf numFmtId="0" fontId="4" fillId="0" borderId="0"/>
    <xf numFmtId="0" fontId="4" fillId="13" borderId="12" applyNumberFormat="0" applyFon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" fillId="13" borderId="12" applyNumberFormat="0" applyFon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13" borderId="12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9" fillId="0" borderId="0"/>
    <xf numFmtId="0" fontId="28" fillId="33" borderId="0" applyNumberFormat="0" applyBorder="0" applyAlignment="0" applyProtection="0">
      <alignment vertical="center"/>
    </xf>
    <xf numFmtId="0" fontId="69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80" fillId="2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67" borderId="0" applyNumberFormat="0" applyBorder="0" applyAlignment="0" applyProtection="0"/>
    <xf numFmtId="0" fontId="50" fillId="0" borderId="19" applyNumberFormat="0" applyFill="0" applyAlignment="0" applyProtection="0">
      <alignment vertical="center"/>
    </xf>
    <xf numFmtId="0" fontId="30" fillId="67" borderId="0" applyNumberFormat="0" applyBorder="0" applyAlignment="0" applyProtection="0"/>
    <xf numFmtId="0" fontId="30" fillId="2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65" borderId="0" applyNumberFormat="0" applyBorder="0" applyAlignment="0" applyProtection="0"/>
    <xf numFmtId="0" fontId="45" fillId="29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9" fillId="9" borderId="0" applyNumberFormat="0" applyBorder="0" applyAlignment="0" applyProtection="0"/>
    <xf numFmtId="190" fontId="32" fillId="0" borderId="0" applyFont="0" applyFill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7" borderId="0" applyNumberFormat="0" applyBorder="0" applyAlignment="0" applyProtection="0"/>
    <xf numFmtId="177" fontId="32" fillId="0" borderId="0" applyFont="0" applyFill="0" applyBorder="0" applyAlignment="0" applyProtection="0"/>
    <xf numFmtId="0" fontId="29" fillId="3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9" fontId="4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9" fontId="4" fillId="0" borderId="0" applyFont="0" applyFill="0" applyBorder="0" applyAlignment="0" applyProtection="0"/>
    <xf numFmtId="0" fontId="29" fillId="7" borderId="0" applyNumberFormat="0" applyBorder="0" applyAlignment="0" applyProtection="0"/>
    <xf numFmtId="0" fontId="4" fillId="0" borderId="0">
      <alignment vertical="center"/>
    </xf>
    <xf numFmtId="0" fontId="36" fillId="18" borderId="14">
      <protection locked="0"/>
    </xf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4" fillId="0" borderId="0">
      <alignment vertical="center"/>
    </xf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4" fillId="0" borderId="0"/>
    <xf numFmtId="0" fontId="29" fillId="7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74" fillId="0" borderId="0"/>
    <xf numFmtId="0" fontId="30" fillId="26" borderId="0" applyNumberFormat="0" applyBorder="0" applyAlignment="0" applyProtection="0"/>
    <xf numFmtId="0" fontId="30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45" fillId="29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45" fillId="29" borderId="0" applyNumberFormat="0" applyBorder="0" applyAlignment="0" applyProtection="0">
      <alignment vertical="center"/>
    </xf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2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79" fillId="0" borderId="0" applyNumberFormat="0" applyFill="0" applyBorder="0" applyAlignment="0" applyProtection="0">
      <alignment vertical="top"/>
    </xf>
    <xf numFmtId="0" fontId="29" fillId="11" borderId="0" applyNumberFormat="0" applyBorder="0" applyAlignment="0" applyProtection="0"/>
    <xf numFmtId="0" fontId="47" fillId="0" borderId="0">
      <alignment vertical="center"/>
    </xf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0" borderId="28" applyNumberFormat="0" applyFill="0" applyAlignment="0" applyProtection="0">
      <alignment vertical="center"/>
    </xf>
    <xf numFmtId="193" fontId="32" fillId="0" borderId="0" applyFont="0" applyFill="0" applyBorder="0" applyAlignment="0" applyProtection="0"/>
    <xf numFmtId="192" fontId="74" fillId="0" borderId="0"/>
    <xf numFmtId="191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0" fontId="35" fillId="0" borderId="28" applyNumberFormat="0" applyFill="0" applyAlignment="0" applyProtection="0">
      <alignment vertical="center"/>
    </xf>
    <xf numFmtId="178" fontId="32" fillId="0" borderId="0" applyFont="0" applyFill="0" applyBorder="0" applyAlignment="0" applyProtection="0"/>
    <xf numFmtId="183" fontId="74" fillId="0" borderId="0"/>
    <xf numFmtId="15" fontId="63" fillId="0" borderId="0"/>
    <xf numFmtId="179" fontId="74" fillId="0" borderId="0"/>
    <xf numFmtId="0" fontId="28" fillId="38" borderId="0" applyNumberFormat="0" applyBorder="0" applyAlignment="0" applyProtection="0">
      <alignment vertical="center"/>
    </xf>
    <xf numFmtId="0" fontId="32" fillId="0" borderId="0"/>
    <xf numFmtId="0" fontId="4" fillId="0" borderId="0"/>
    <xf numFmtId="0" fontId="4" fillId="0" borderId="0"/>
    <xf numFmtId="0" fontId="32" fillId="0" borderId="0"/>
    <xf numFmtId="0" fontId="49" fillId="0" borderId="18" applyNumberFormat="0" applyFill="0" applyAlignment="0" applyProtection="0">
      <alignment vertical="center"/>
    </xf>
    <xf numFmtId="9" fontId="4" fillId="0" borderId="0" applyFont="0" applyFill="0" applyBorder="0" applyAlignment="0" applyProtection="0"/>
    <xf numFmtId="38" fontId="70" fillId="4" borderId="0" applyNumberFormat="0" applyBorder="0" applyAlignment="0" applyProtection="0"/>
    <xf numFmtId="0" fontId="28" fillId="25" borderId="0" applyNumberFormat="0" applyBorder="0" applyAlignment="0" applyProtection="0">
      <alignment vertical="center"/>
    </xf>
    <xf numFmtId="0" fontId="60" fillId="0" borderId="29" applyNumberFormat="0" applyAlignment="0" applyProtection="0">
      <alignment horizontal="left" vertical="center"/>
    </xf>
    <xf numFmtId="43" fontId="4" fillId="0" borderId="0" applyFon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10" fontId="70" fillId="13" borderId="2" applyNumberFormat="0" applyBorder="0" applyAlignment="0" applyProtection="0"/>
    <xf numFmtId="182" fontId="71" fillId="52" borderId="0"/>
    <xf numFmtId="182" fontId="59" fillId="40" borderId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4" fillId="0" borderId="0">
      <alignment vertical="center"/>
    </xf>
    <xf numFmtId="43" fontId="4" fillId="0" borderId="0" applyFont="0" applyFill="0" applyBorder="0" applyAlignment="0" applyProtection="0"/>
    <xf numFmtId="185" fontId="32" fillId="0" borderId="0" applyFont="0" applyFill="0" applyBorder="0" applyAlignment="0" applyProtection="0"/>
    <xf numFmtId="195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198" fontId="32" fillId="0" borderId="0"/>
    <xf numFmtId="0" fontId="44" fillId="0" borderId="0"/>
    <xf numFmtId="0" fontId="4" fillId="0" borderId="0">
      <alignment vertical="center"/>
    </xf>
    <xf numFmtId="14" fontId="31" fillId="0" borderId="0">
      <alignment horizontal="center" wrapText="1"/>
      <protection locked="0"/>
    </xf>
    <xf numFmtId="0" fontId="38" fillId="20" borderId="0" applyNumberFormat="0" applyBorder="0" applyAlignment="0" applyProtection="0">
      <alignment vertical="center"/>
    </xf>
    <xf numFmtId="3" fontId="63" fillId="0" borderId="0" applyFont="0" applyFill="0" applyBorder="0" applyAlignment="0" applyProtection="0"/>
    <xf numFmtId="10" fontId="3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186" fontId="32" fillId="0" borderId="0" applyFont="0" applyFill="0" applyProtection="0"/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82" fillId="0" borderId="30">
      <alignment horizontal="center"/>
    </xf>
    <xf numFmtId="0" fontId="36" fillId="18" borderId="14">
      <protection locked="0"/>
    </xf>
    <xf numFmtId="0" fontId="84" fillId="0" borderId="0"/>
    <xf numFmtId="0" fontId="4" fillId="0" borderId="0"/>
    <xf numFmtId="0" fontId="36" fillId="18" borderId="14">
      <protection locked="0"/>
    </xf>
    <xf numFmtId="0" fontId="36" fillId="18" borderId="14">
      <protection locked="0"/>
    </xf>
    <xf numFmtId="43" fontId="15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8" borderId="14">
      <protection locked="0"/>
    </xf>
    <xf numFmtId="0" fontId="38" fillId="20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9" fontId="4" fillId="0" borderId="0" applyFont="0" applyFill="0" applyBorder="0" applyAlignment="0" applyProtection="0"/>
    <xf numFmtId="0" fontId="35" fillId="0" borderId="28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/>
    <xf numFmtId="0" fontId="32" fillId="0" borderId="6" applyNumberFormat="0" applyFill="0" applyProtection="0">
      <alignment horizontal="right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" fillId="0" borderId="0"/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6" applyNumberFormat="0" applyFill="0" applyProtection="0">
      <alignment horizont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9" fillId="0" borderId="0">
      <alignment vertical="center"/>
    </xf>
    <xf numFmtId="0" fontId="65" fillId="0" borderId="16" applyNumberFormat="0" applyFill="0" applyProtection="0">
      <alignment horizontal="center"/>
    </xf>
    <xf numFmtId="0" fontId="83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6" fillId="30" borderId="0" applyNumberFormat="0" applyBorder="0" applyAlignment="0" applyProtection="0"/>
    <xf numFmtId="0" fontId="3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/>
    <xf numFmtId="0" fontId="28" fillId="1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6" fillId="30" borderId="0" applyNumberFormat="0" applyBorder="0" applyAlignment="0" applyProtection="0"/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73" fillId="0" borderId="0">
      <alignment vertical="center"/>
    </xf>
    <xf numFmtId="0" fontId="53" fillId="39" borderId="0" applyNumberFormat="0" applyBorder="0" applyAlignment="0" applyProtection="0"/>
    <xf numFmtId="0" fontId="4" fillId="0" borderId="0"/>
    <xf numFmtId="0" fontId="73" fillId="0" borderId="0"/>
    <xf numFmtId="0" fontId="4" fillId="0" borderId="0"/>
    <xf numFmtId="3" fontId="78" fillId="0" borderId="0" applyNumberFormat="0" applyFill="0" applyBorder="0" applyAlignment="0" applyProtection="0"/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72" fillId="4" borderId="27" applyNumberFormat="0" applyAlignment="0" applyProtection="0">
      <alignment vertical="center"/>
    </xf>
    <xf numFmtId="0" fontId="72" fillId="4" borderId="27" applyNumberFormat="0" applyAlignment="0" applyProtection="0">
      <alignment vertical="center"/>
    </xf>
    <xf numFmtId="0" fontId="72" fillId="4" borderId="27" applyNumberFormat="0" applyAlignment="0" applyProtection="0">
      <alignment vertical="center"/>
    </xf>
    <xf numFmtId="0" fontId="72" fillId="4" borderId="27" applyNumberFormat="0" applyAlignment="0" applyProtection="0">
      <alignment vertical="center"/>
    </xf>
    <xf numFmtId="0" fontId="72" fillId="4" borderId="27" applyNumberFormat="0" applyAlignment="0" applyProtection="0">
      <alignment vertical="center"/>
    </xf>
    <xf numFmtId="0" fontId="72" fillId="4" borderId="27" applyNumberFormat="0" applyAlignment="0" applyProtection="0">
      <alignment vertical="center"/>
    </xf>
    <xf numFmtId="0" fontId="72" fillId="4" borderId="27" applyNumberFormat="0" applyAlignment="0" applyProtection="0">
      <alignment vertical="center"/>
    </xf>
    <xf numFmtId="0" fontId="72" fillId="4" borderId="27" applyNumberFormat="0" applyAlignment="0" applyProtection="0">
      <alignment vertical="center"/>
    </xf>
    <xf numFmtId="0" fontId="62" fillId="45" borderId="24" applyNumberFormat="0" applyAlignment="0" applyProtection="0">
      <alignment vertical="center"/>
    </xf>
    <xf numFmtId="0" fontId="62" fillId="45" borderId="24" applyNumberFormat="0" applyAlignment="0" applyProtection="0">
      <alignment vertical="center"/>
    </xf>
    <xf numFmtId="0" fontId="62" fillId="45" borderId="24" applyNumberFormat="0" applyAlignment="0" applyProtection="0">
      <alignment vertical="center"/>
    </xf>
    <xf numFmtId="0" fontId="62" fillId="45" borderId="24" applyNumberFormat="0" applyAlignment="0" applyProtection="0">
      <alignment vertical="center"/>
    </xf>
    <xf numFmtId="0" fontId="62" fillId="45" borderId="24" applyNumberFormat="0" applyAlignment="0" applyProtection="0">
      <alignment vertical="center"/>
    </xf>
    <xf numFmtId="0" fontId="62" fillId="45" borderId="24" applyNumberFormat="0" applyAlignment="0" applyProtection="0">
      <alignment vertical="center"/>
    </xf>
    <xf numFmtId="0" fontId="62" fillId="45" borderId="24" applyNumberFormat="0" applyAlignment="0" applyProtection="0">
      <alignment vertical="center"/>
    </xf>
    <xf numFmtId="0" fontId="62" fillId="45" borderId="24" applyNumberFormat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5" fillId="0" borderId="16" applyNumberFormat="0" applyFill="0" applyProtection="0">
      <alignment horizontal="left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63" fillId="0" borderId="0"/>
    <xf numFmtId="41" fontId="4" fillId="0" borderId="0" applyFont="0" applyFill="0" applyBorder="0" applyAlignment="0" applyProtection="0"/>
    <xf numFmtId="4" fontId="63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76" fillId="73" borderId="0" applyNumberFormat="0" applyBorder="0" applyAlignment="0" applyProtection="0"/>
    <xf numFmtId="0" fontId="76" fillId="73" borderId="0" applyNumberFormat="0" applyBorder="0" applyAlignment="0" applyProtection="0"/>
    <xf numFmtId="0" fontId="76" fillId="69" borderId="0" applyNumberFormat="0" applyBorder="0" applyAlignment="0" applyProtection="0"/>
    <xf numFmtId="0" fontId="76" fillId="69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32" fillId="0" borderId="6" applyNumberFormat="0" applyFill="0" applyProtection="0">
      <alignment horizontal="left"/>
    </xf>
    <xf numFmtId="0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75" fillId="35" borderId="27" applyNumberFormat="0" applyAlignment="0" applyProtection="0">
      <alignment vertical="center"/>
    </xf>
    <xf numFmtId="0" fontId="75" fillId="35" borderId="27" applyNumberFormat="0" applyAlignment="0" applyProtection="0">
      <alignment vertical="center"/>
    </xf>
    <xf numFmtId="0" fontId="75" fillId="35" borderId="27" applyNumberFormat="0" applyAlignment="0" applyProtection="0">
      <alignment vertical="center"/>
    </xf>
    <xf numFmtId="0" fontId="75" fillId="35" borderId="27" applyNumberFormat="0" applyAlignment="0" applyProtection="0">
      <alignment vertical="center"/>
    </xf>
    <xf numFmtId="0" fontId="75" fillId="35" borderId="27" applyNumberFormat="0" applyAlignment="0" applyProtection="0">
      <alignment vertical="center"/>
    </xf>
    <xf numFmtId="0" fontId="75" fillId="35" borderId="27" applyNumberFormat="0" applyAlignment="0" applyProtection="0">
      <alignment vertical="center"/>
    </xf>
    <xf numFmtId="0" fontId="75" fillId="35" borderId="27" applyNumberFormat="0" applyAlignment="0" applyProtection="0">
      <alignment vertical="center"/>
    </xf>
    <xf numFmtId="0" fontId="75" fillId="35" borderId="27" applyNumberFormat="0" applyAlignment="0" applyProtection="0">
      <alignment vertical="center"/>
    </xf>
    <xf numFmtId="1" fontId="32" fillId="0" borderId="16" applyFill="0" applyProtection="0">
      <alignment horizontal="center"/>
    </xf>
    <xf numFmtId="0" fontId="87" fillId="0" borderId="0"/>
    <xf numFmtId="0" fontId="32" fillId="0" borderId="0"/>
    <xf numFmtId="0" fontId="79" fillId="0" borderId="0">
      <alignment vertical="top"/>
    </xf>
    <xf numFmtId="0" fontId="44" fillId="0" borderId="0"/>
    <xf numFmtId="0" fontId="32" fillId="0" borderId="0"/>
    <xf numFmtId="0" fontId="63" fillId="0" borderId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" fillId="13" borderId="12" applyNumberFormat="0" applyFont="0" applyAlignment="0" applyProtection="0">
      <alignment vertical="center"/>
    </xf>
    <xf numFmtId="0" fontId="4" fillId="13" borderId="12" applyNumberFormat="0" applyFont="0" applyAlignment="0" applyProtection="0">
      <alignment vertical="center"/>
    </xf>
    <xf numFmtId="0" fontId="4" fillId="13" borderId="12" applyNumberFormat="0" applyFont="0" applyAlignment="0" applyProtection="0">
      <alignment vertical="center"/>
    </xf>
    <xf numFmtId="0" fontId="15" fillId="13" borderId="12" applyNumberFormat="0" applyFont="0" applyAlignment="0" applyProtection="0">
      <alignment vertical="center"/>
    </xf>
    <xf numFmtId="0" fontId="15" fillId="13" borderId="12" applyNumberFormat="0" applyFont="0" applyAlignment="0" applyProtection="0">
      <alignment vertical="center"/>
    </xf>
  </cellStyleXfs>
  <cellXfs count="17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94" fontId="4" fillId="0" borderId="0" xfId="0" applyNumberFormat="1" applyFont="1" applyFill="1" applyAlignment="1">
      <alignment vertical="center"/>
    </xf>
    <xf numFmtId="199" fontId="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199" fontId="2" fillId="0" borderId="3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10" fontId="2" fillId="0" borderId="2" xfId="162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181" fontId="2" fillId="0" borderId="2" xfId="613" applyNumberFormat="1" applyFont="1" applyFill="1" applyBorder="1" applyAlignment="1">
      <alignment vertical="center" wrapText="1"/>
    </xf>
    <xf numFmtId="41" fontId="2" fillId="0" borderId="2" xfId="12" applyNumberFormat="1" applyFont="1" applyFill="1" applyBorder="1" applyAlignment="1" applyProtection="1">
      <alignment vertical="center"/>
    </xf>
    <xf numFmtId="9" fontId="2" fillId="0" borderId="2" xfId="12" applyNumberFormat="1" applyFont="1" applyFill="1" applyBorder="1" applyAlignment="1" applyProtection="1">
      <alignment vertical="center"/>
    </xf>
    <xf numFmtId="0" fontId="8" fillId="0" borderId="2" xfId="0" applyFont="1" applyFill="1" applyBorder="1" applyAlignment="1">
      <alignment horizontal="left" vertical="center" wrapText="1"/>
    </xf>
    <xf numFmtId="181" fontId="2" fillId="0" borderId="2" xfId="613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indent="1"/>
    </xf>
    <xf numFmtId="181" fontId="3" fillId="0" borderId="2" xfId="613" applyNumberFormat="1" applyFont="1" applyFill="1" applyBorder="1" applyAlignment="1">
      <alignment vertical="center"/>
    </xf>
    <xf numFmtId="0" fontId="2" fillId="0" borderId="2" xfId="12" applyNumberFormat="1" applyFont="1" applyFill="1" applyBorder="1" applyAlignment="1" applyProtection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41" fontId="2" fillId="0" borderId="2" xfId="613" applyNumberFormat="1" applyFont="1" applyFill="1" applyBorder="1" applyAlignment="1">
      <alignment vertical="center"/>
    </xf>
    <xf numFmtId="187" fontId="2" fillId="0" borderId="2" xfId="61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474" applyFont="1" applyFill="1">
      <alignment vertical="center"/>
    </xf>
    <xf numFmtId="0" fontId="3" fillId="0" borderId="0" xfId="0" applyFont="1" applyFill="1" applyAlignment="1">
      <alignment horizontal="left" vertical="center"/>
    </xf>
    <xf numFmtId="189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9" fontId="1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189" fontId="2" fillId="0" borderId="3" xfId="0" applyNumberFormat="1" applyFont="1" applyFill="1" applyBorder="1" applyAlignment="1">
      <alignment horizontal="center" vertical="center" wrapText="1"/>
    </xf>
    <xf numFmtId="181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189" fontId="2" fillId="0" borderId="2" xfId="12" applyNumberFormat="1" applyFont="1" applyFill="1" applyBorder="1" applyAlignment="1" applyProtection="1">
      <alignment vertical="center"/>
    </xf>
    <xf numFmtId="181" fontId="2" fillId="0" borderId="2" xfId="12" applyNumberFormat="1" applyFont="1" applyFill="1" applyBorder="1" applyAlignment="1" applyProtection="1">
      <alignment vertical="center"/>
    </xf>
    <xf numFmtId="0" fontId="10" fillId="0" borderId="7" xfId="0" applyFont="1" applyFill="1" applyBorder="1" applyAlignment="1">
      <alignment horizontal="left" vertical="center" wrapText="1"/>
    </xf>
    <xf numFmtId="189" fontId="2" fillId="0" borderId="2" xfId="12" applyNumberFormat="1" applyFont="1" applyFill="1" applyBorder="1" applyAlignment="1">
      <alignment vertical="center"/>
    </xf>
    <xf numFmtId="181" fontId="2" fillId="0" borderId="2" xfId="12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 indent="1"/>
    </xf>
    <xf numFmtId="189" fontId="1" fillId="0" borderId="2" xfId="613" applyNumberFormat="1" applyFont="1" applyFill="1" applyBorder="1" applyAlignment="1">
      <alignment vertical="center"/>
    </xf>
    <xf numFmtId="181" fontId="1" fillId="0" borderId="2" xfId="613" applyNumberFormat="1" applyFont="1" applyFill="1" applyBorder="1" applyAlignment="1">
      <alignment vertical="center"/>
    </xf>
    <xf numFmtId="189" fontId="3" fillId="0" borderId="2" xfId="12" applyNumberFormat="1" applyFont="1" applyFill="1" applyBorder="1" applyAlignment="1">
      <alignment vertical="center"/>
    </xf>
    <xf numFmtId="181" fontId="3" fillId="0" borderId="2" xfId="12" applyNumberFormat="1" applyFont="1" applyFill="1" applyBorder="1" applyAlignment="1">
      <alignment vertical="center"/>
    </xf>
    <xf numFmtId="189" fontId="2" fillId="0" borderId="2" xfId="12" applyNumberFormat="1" applyFont="1" applyFill="1" applyBorder="1" applyAlignment="1">
      <alignment horizontal="right" vertical="center"/>
    </xf>
    <xf numFmtId="181" fontId="2" fillId="0" borderId="2" xfId="12" applyNumberFormat="1" applyFont="1" applyFill="1" applyBorder="1" applyAlignment="1">
      <alignment horizontal="right" vertical="center"/>
    </xf>
    <xf numFmtId="189" fontId="2" fillId="0" borderId="2" xfId="12" applyNumberFormat="1" applyFont="1" applyFill="1" applyBorder="1" applyAlignment="1" applyProtection="1">
      <alignment vertical="center"/>
      <protection locked="0"/>
    </xf>
    <xf numFmtId="181" fontId="2" fillId="0" borderId="2" xfId="12" applyNumberFormat="1" applyFont="1" applyFill="1" applyBorder="1" applyAlignment="1" applyProtection="1">
      <alignment vertical="center"/>
      <protection locked="0"/>
    </xf>
    <xf numFmtId="189" fontId="3" fillId="0" borderId="2" xfId="12" applyNumberFormat="1" applyFont="1" applyFill="1" applyBorder="1" applyAlignment="1" applyProtection="1">
      <alignment vertical="center"/>
      <protection locked="0"/>
    </xf>
    <xf numFmtId="181" fontId="3" fillId="0" borderId="2" xfId="12" applyNumberFormat="1" applyFont="1" applyFill="1" applyBorder="1" applyAlignment="1" applyProtection="1">
      <alignment vertical="center"/>
      <protection locked="0"/>
    </xf>
    <xf numFmtId="189" fontId="3" fillId="0" borderId="2" xfId="12" applyNumberFormat="1" applyFont="1" applyFill="1" applyBorder="1" applyAlignment="1" applyProtection="1">
      <alignment vertical="center"/>
    </xf>
    <xf numFmtId="181" fontId="3" fillId="0" borderId="2" xfId="12" applyNumberFormat="1" applyFont="1" applyFill="1" applyBorder="1" applyAlignment="1" applyProtection="1">
      <alignment vertical="center"/>
    </xf>
    <xf numFmtId="189" fontId="3" fillId="0" borderId="2" xfId="12" applyNumberFormat="1" applyFont="1" applyFill="1" applyBorder="1" applyAlignment="1">
      <alignment horizontal="right" vertical="center"/>
    </xf>
    <xf numFmtId="181" fontId="3" fillId="0" borderId="2" xfId="12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 wrapText="1"/>
    </xf>
    <xf numFmtId="189" fontId="2" fillId="0" borderId="3" xfId="12" applyNumberFormat="1" applyFont="1" applyFill="1" applyBorder="1" applyAlignment="1">
      <alignment vertical="center"/>
    </xf>
    <xf numFmtId="181" fontId="2" fillId="0" borderId="3" xfId="12" applyNumberFormat="1" applyFont="1" applyFill="1" applyBorder="1" applyAlignment="1">
      <alignment vertical="center"/>
    </xf>
    <xf numFmtId="189" fontId="2" fillId="0" borderId="2" xfId="12" applyNumberFormat="1" applyFont="1" applyFill="1" applyBorder="1" applyAlignment="1">
      <alignment vertical="center" wrapText="1"/>
    </xf>
    <xf numFmtId="181" fontId="2" fillId="0" borderId="2" xfId="12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/>
    </xf>
    <xf numFmtId="197" fontId="2" fillId="0" borderId="2" xfId="12" applyNumberFormat="1" applyFont="1" applyFill="1" applyBorder="1" applyAlignment="1">
      <alignment vertical="center"/>
    </xf>
    <xf numFmtId="189" fontId="3" fillId="0" borderId="2" xfId="613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162" applyFont="1" applyFill="1" applyAlignment="1">
      <alignment horizontal="center" vertical="center"/>
    </xf>
    <xf numFmtId="0" fontId="6" fillId="0" borderId="0" xfId="162" applyFont="1" applyFill="1" applyAlignment="1">
      <alignment horizontal="center" vertical="center"/>
    </xf>
    <xf numFmtId="0" fontId="6" fillId="0" borderId="0" xfId="162" applyFont="1" applyFill="1" applyAlignment="1">
      <alignment vertical="center"/>
    </xf>
    <xf numFmtId="0" fontId="1" fillId="0" borderId="0" xfId="162" applyFont="1" applyFill="1" applyAlignment="1">
      <alignment vertical="center"/>
    </xf>
    <xf numFmtId="0" fontId="4" fillId="0" borderId="0" xfId="162" applyFont="1" applyFill="1" applyAlignment="1">
      <alignment vertical="center"/>
    </xf>
    <xf numFmtId="41" fontId="4" fillId="0" borderId="0" xfId="162" applyNumberFormat="1" applyFont="1" applyFill="1" applyAlignment="1">
      <alignment vertical="center"/>
    </xf>
    <xf numFmtId="199" fontId="4" fillId="0" borderId="0" xfId="162" applyNumberFormat="1" applyFont="1" applyFill="1" applyAlignment="1">
      <alignment vertical="center"/>
    </xf>
    <xf numFmtId="41" fontId="4" fillId="0" borderId="0" xfId="162" applyNumberFormat="1" applyFont="1" applyFill="1" applyAlignment="1">
      <alignment horizontal="right" vertical="center"/>
    </xf>
    <xf numFmtId="10" fontId="4" fillId="0" borderId="0" xfId="162" applyNumberFormat="1" applyFont="1" applyFill="1" applyAlignment="1">
      <alignment vertical="center"/>
    </xf>
    <xf numFmtId="0" fontId="4" fillId="0" borderId="0" xfId="162" applyFont="1" applyFill="1" applyAlignment="1">
      <alignment vertical="center" wrapText="1" shrinkToFit="1"/>
    </xf>
    <xf numFmtId="0" fontId="5" fillId="0" borderId="0" xfId="162" applyNumberFormat="1" applyFont="1" applyFill="1" applyAlignment="1">
      <alignment horizontal="center" vertical="center"/>
    </xf>
    <xf numFmtId="41" fontId="4" fillId="0" borderId="0" xfId="613" applyNumberFormat="1" applyFont="1" applyFill="1" applyAlignment="1">
      <alignment vertical="center"/>
    </xf>
    <xf numFmtId="0" fontId="1" fillId="0" borderId="0" xfId="162" applyFont="1" applyFill="1" applyAlignment="1">
      <alignment horizontal="right" vertical="center"/>
    </xf>
    <xf numFmtId="0" fontId="2" fillId="0" borderId="2" xfId="162" applyFont="1" applyFill="1" applyBorder="1" applyAlignment="1">
      <alignment horizontal="center" vertical="center"/>
    </xf>
    <xf numFmtId="199" fontId="2" fillId="0" borderId="2" xfId="162" applyNumberFormat="1" applyFont="1" applyFill="1" applyBorder="1" applyAlignment="1">
      <alignment horizontal="center" vertical="center" wrapText="1"/>
    </xf>
    <xf numFmtId="0" fontId="2" fillId="0" borderId="2" xfId="162" applyFont="1" applyFill="1" applyBorder="1" applyAlignment="1">
      <alignment horizontal="center" vertical="center" wrapText="1" shrinkToFit="1"/>
    </xf>
    <xf numFmtId="0" fontId="2" fillId="0" borderId="2" xfId="162" applyFont="1" applyFill="1" applyBorder="1" applyAlignment="1">
      <alignment vertical="center"/>
    </xf>
    <xf numFmtId="196" fontId="6" fillId="0" borderId="2" xfId="162" applyNumberFormat="1" applyFont="1" applyFill="1" applyBorder="1" applyAlignment="1">
      <alignment horizontal="right" vertical="center"/>
    </xf>
    <xf numFmtId="189" fontId="6" fillId="0" borderId="2" xfId="162" applyNumberFormat="1" applyFont="1" applyFill="1" applyBorder="1" applyAlignment="1">
      <alignment horizontal="right" vertical="center"/>
    </xf>
    <xf numFmtId="41" fontId="2" fillId="0" borderId="2" xfId="613" applyNumberFormat="1" applyFont="1" applyFill="1" applyBorder="1" applyAlignment="1">
      <alignment horizontal="right" vertical="center" wrapText="1"/>
    </xf>
    <xf numFmtId="196" fontId="2" fillId="0" borderId="2" xfId="443" applyNumberFormat="1" applyFont="1" applyFill="1" applyBorder="1" applyAlignment="1">
      <alignment vertical="center" wrapText="1"/>
    </xf>
    <xf numFmtId="10" fontId="2" fillId="0" borderId="2" xfId="443" applyNumberFormat="1" applyFont="1" applyFill="1" applyBorder="1" applyAlignment="1">
      <alignment vertical="center" wrapText="1"/>
    </xf>
    <xf numFmtId="0" fontId="3" fillId="0" borderId="2" xfId="162" applyFont="1" applyFill="1" applyBorder="1" applyAlignment="1">
      <alignment horizontal="left" vertical="center" wrapText="1" shrinkToFit="1"/>
    </xf>
    <xf numFmtId="0" fontId="2" fillId="0" borderId="2" xfId="162" applyFont="1" applyFill="1" applyBorder="1" applyAlignment="1">
      <alignment horizontal="left" vertical="center" shrinkToFit="1"/>
    </xf>
    <xf numFmtId="0" fontId="2" fillId="0" borderId="2" xfId="162" applyFont="1" applyFill="1" applyBorder="1" applyAlignment="1">
      <alignment vertical="center" shrinkToFit="1"/>
    </xf>
    <xf numFmtId="0" fontId="2" fillId="0" borderId="2" xfId="162" applyFont="1" applyFill="1" applyBorder="1" applyAlignment="1">
      <alignment vertical="center" wrapText="1" shrinkToFit="1"/>
    </xf>
    <xf numFmtId="0" fontId="3" fillId="0" borderId="2" xfId="162" applyFont="1" applyFill="1" applyBorder="1" applyAlignment="1">
      <alignment horizontal="left" vertical="center" shrinkToFit="1"/>
    </xf>
    <xf numFmtId="196" fontId="1" fillId="0" borderId="2" xfId="162" applyNumberFormat="1" applyFont="1" applyFill="1" applyBorder="1" applyAlignment="1">
      <alignment horizontal="right" vertical="center"/>
    </xf>
    <xf numFmtId="200" fontId="3" fillId="0" borderId="2" xfId="162" applyNumberFormat="1" applyFont="1" applyFill="1" applyBorder="1" applyAlignment="1">
      <alignment vertical="center" wrapText="1" shrinkToFit="1"/>
    </xf>
    <xf numFmtId="0" fontId="3" fillId="0" borderId="2" xfId="162" applyFont="1" applyFill="1" applyBorder="1" applyAlignment="1">
      <alignment vertical="center" wrapText="1" shrinkToFit="1"/>
    </xf>
    <xf numFmtId="0" fontId="2" fillId="0" borderId="4" xfId="162" applyFont="1" applyFill="1" applyBorder="1" applyAlignment="1">
      <alignment horizontal="left" vertical="center" shrinkToFit="1"/>
    </xf>
    <xf numFmtId="0" fontId="2" fillId="0" borderId="5" xfId="162" applyFont="1" applyFill="1" applyBorder="1" applyAlignment="1">
      <alignment horizontal="left" vertical="center" shrinkToFit="1"/>
    </xf>
    <xf numFmtId="1" fontId="3" fillId="0" borderId="2" xfId="162" applyNumberFormat="1" applyFont="1" applyFill="1" applyBorder="1" applyAlignment="1" applyProtection="1">
      <alignment horizontal="left" vertical="center" shrinkToFit="1"/>
      <protection locked="0"/>
    </xf>
    <xf numFmtId="189" fontId="1" fillId="0" borderId="2" xfId="162" applyNumberFormat="1" applyFont="1" applyFill="1" applyBorder="1" applyAlignment="1">
      <alignment horizontal="right" vertical="center"/>
    </xf>
    <xf numFmtId="1" fontId="2" fillId="0" borderId="2" xfId="162" applyNumberFormat="1" applyFont="1" applyFill="1" applyBorder="1" applyAlignment="1" applyProtection="1">
      <alignment horizontal="left" vertical="center" shrinkToFit="1"/>
      <protection locked="0"/>
    </xf>
    <xf numFmtId="0" fontId="3" fillId="0" borderId="2" xfId="162" applyNumberFormat="1" applyFont="1" applyFill="1" applyBorder="1" applyAlignment="1" applyProtection="1">
      <alignment horizontal="left" vertical="center" shrinkToFit="1"/>
      <protection locked="0"/>
    </xf>
    <xf numFmtId="1" fontId="2" fillId="0" borderId="4" xfId="162" applyNumberFormat="1" applyFont="1" applyFill="1" applyBorder="1" applyAlignment="1" applyProtection="1">
      <alignment horizontal="left" vertical="center" shrinkToFit="1"/>
      <protection locked="0"/>
    </xf>
    <xf numFmtId="1" fontId="2" fillId="0" borderId="5" xfId="162" applyNumberFormat="1" applyFont="1" applyFill="1" applyBorder="1" applyAlignment="1" applyProtection="1">
      <alignment horizontal="left" vertical="center" shrinkToFit="1"/>
      <protection locked="0"/>
    </xf>
    <xf numFmtId="1" fontId="2" fillId="0" borderId="2" xfId="0" applyNumberFormat="1" applyFont="1" applyFill="1" applyBorder="1" applyAlignment="1" applyProtection="1">
      <alignment horizontal="left" vertical="center"/>
      <protection locked="0"/>
    </xf>
    <xf numFmtId="1" fontId="3" fillId="0" borderId="2" xfId="0" applyNumberFormat="1" applyFont="1" applyFill="1" applyBorder="1" applyAlignment="1" applyProtection="1">
      <alignment horizontal="left" vertical="center" indent="2"/>
      <protection locked="0"/>
    </xf>
    <xf numFmtId="1" fontId="3" fillId="0" borderId="2" xfId="0" applyNumberFormat="1" applyFont="1" applyFill="1" applyBorder="1" applyAlignment="1" applyProtection="1">
      <alignment horizontal="left" vertical="center"/>
      <protection locked="0"/>
    </xf>
    <xf numFmtId="1" fontId="3" fillId="0" borderId="2" xfId="0" applyNumberFormat="1" applyFont="1" applyFill="1" applyBorder="1" applyAlignment="1" applyProtection="1">
      <alignment vertical="center"/>
      <protection locked="0"/>
    </xf>
    <xf numFmtId="0" fontId="2" fillId="0" borderId="4" xfId="162" applyFont="1" applyFill="1" applyBorder="1" applyAlignment="1">
      <alignment horizontal="center" vertical="center" shrinkToFit="1"/>
    </xf>
    <xf numFmtId="0" fontId="2" fillId="0" borderId="5" xfId="162" applyFont="1" applyFill="1" applyBorder="1" applyAlignment="1">
      <alignment horizontal="center" vertical="center" shrinkToFit="1"/>
    </xf>
    <xf numFmtId="0" fontId="6" fillId="0" borderId="0" xfId="162" applyFont="1" applyFill="1" applyBorder="1" applyAlignment="1">
      <alignment horizontal="center" vertical="center"/>
    </xf>
    <xf numFmtId="196" fontId="6" fillId="0" borderId="0" xfId="613" applyNumberFormat="1" applyFont="1" applyFill="1" applyBorder="1" applyAlignment="1">
      <alignment vertical="center"/>
    </xf>
    <xf numFmtId="199" fontId="6" fillId="0" borderId="0" xfId="613" applyNumberFormat="1" applyFont="1" applyFill="1" applyBorder="1" applyAlignment="1">
      <alignment vertical="center"/>
    </xf>
    <xf numFmtId="196" fontId="6" fillId="0" borderId="0" xfId="613" applyNumberFormat="1" applyFont="1" applyFill="1" applyBorder="1" applyAlignment="1">
      <alignment horizontal="right" vertical="center"/>
    </xf>
    <xf numFmtId="9" fontId="6" fillId="0" borderId="0" xfId="443" applyFont="1" applyFill="1" applyBorder="1" applyAlignment="1">
      <alignment vertical="center" wrapText="1"/>
    </xf>
    <xf numFmtId="10" fontId="6" fillId="0" borderId="0" xfId="613" applyNumberFormat="1" applyFont="1" applyFill="1" applyBorder="1" applyAlignment="1">
      <alignment vertical="center" wrapText="1"/>
    </xf>
    <xf numFmtId="0" fontId="1" fillId="0" borderId="0" xfId="162" applyFont="1" applyFill="1" applyBorder="1" applyAlignment="1">
      <alignment vertical="center" wrapText="1" shrinkToFit="1"/>
    </xf>
    <xf numFmtId="0" fontId="14" fillId="0" borderId="0" xfId="162" applyFont="1" applyFill="1" applyAlignment="1">
      <alignment vertical="center"/>
    </xf>
    <xf numFmtId="0" fontId="1" fillId="0" borderId="0" xfId="162" applyFont="1" applyFill="1" applyBorder="1" applyAlignment="1">
      <alignment vertical="center"/>
    </xf>
    <xf numFmtId="199" fontId="15" fillId="0" borderId="0" xfId="496" applyNumberFormat="1" applyFont="1" applyBorder="1">
      <alignment vertical="center"/>
    </xf>
    <xf numFmtId="41" fontId="6" fillId="0" borderId="0" xfId="613" applyNumberFormat="1" applyFont="1" applyFill="1" applyBorder="1" applyAlignment="1">
      <alignment horizontal="right" vertical="center"/>
    </xf>
    <xf numFmtId="0" fontId="4" fillId="0" borderId="0" xfId="0" applyFont="1"/>
    <xf numFmtId="0" fontId="16" fillId="0" borderId="0" xfId="0" applyNumberFormat="1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4" fillId="0" borderId="5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41" fontId="7" fillId="0" borderId="2" xfId="613" applyNumberFormat="1" applyFont="1" applyFill="1" applyBorder="1" applyAlignment="1">
      <alignment vertical="center"/>
    </xf>
    <xf numFmtId="10" fontId="7" fillId="0" borderId="2" xfId="613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41" fontId="4" fillId="0" borderId="2" xfId="613" applyNumberFormat="1" applyFont="1" applyFill="1" applyBorder="1" applyAlignment="1">
      <alignment vertical="center"/>
    </xf>
    <xf numFmtId="10" fontId="4" fillId="0" borderId="2" xfId="613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1" fontId="4" fillId="0" borderId="2" xfId="0" applyNumberFormat="1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41" fontId="7" fillId="0" borderId="2" xfId="0" applyNumberFormat="1" applyFont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1" fontId="7" fillId="0" borderId="2" xfId="0" applyNumberFormat="1" applyFont="1" applyFill="1" applyBorder="1" applyAlignment="1" applyProtection="1">
      <alignment horizontal="left" vertical="center"/>
      <protection locked="0"/>
    </xf>
    <xf numFmtId="43" fontId="7" fillId="0" borderId="2" xfId="613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187" fontId="7" fillId="0" borderId="2" xfId="0" applyNumberFormat="1" applyFont="1" applyBorder="1" applyAlignment="1">
      <alignment vertical="center"/>
    </xf>
    <xf numFmtId="10" fontId="7" fillId="0" borderId="2" xfId="0" applyNumberFormat="1" applyFont="1" applyFill="1" applyBorder="1" applyAlignment="1">
      <alignment vertical="center"/>
    </xf>
    <xf numFmtId="187" fontId="4" fillId="0" borderId="2" xfId="0" applyNumberFormat="1" applyFont="1" applyBorder="1" applyAlignment="1">
      <alignment vertical="center"/>
    </xf>
    <xf numFmtId="10" fontId="4" fillId="0" borderId="2" xfId="0" applyNumberFormat="1" applyFont="1" applyFill="1" applyBorder="1" applyAlignment="1">
      <alignment vertical="center"/>
    </xf>
    <xf numFmtId="0" fontId="4" fillId="0" borderId="0" xfId="0" applyFont="1" applyFill="1"/>
    <xf numFmtId="187" fontId="7" fillId="0" borderId="2" xfId="0" applyNumberFormat="1" applyFont="1" applyFill="1" applyBorder="1" applyAlignment="1">
      <alignment vertical="center"/>
    </xf>
    <xf numFmtId="0" fontId="4" fillId="0" borderId="0" xfId="522" applyAlignment="1">
      <alignment vertical="center"/>
    </xf>
    <xf numFmtId="0" fontId="4" fillId="0" borderId="0" xfId="522" applyFont="1" applyAlignment="1">
      <alignment horizontal="left" vertical="center"/>
    </xf>
    <xf numFmtId="49" fontId="17" fillId="0" borderId="0" xfId="522" applyNumberFormat="1" applyFont="1" applyAlignment="1">
      <alignment vertical="center" wrapText="1"/>
    </xf>
    <xf numFmtId="49" fontId="17" fillId="0" borderId="0" xfId="522" applyNumberFormat="1" applyFont="1" applyAlignment="1">
      <alignment horizontal="center" vertical="center" wrapText="1"/>
    </xf>
    <xf numFmtId="49" fontId="18" fillId="0" borderId="0" xfId="522" applyNumberFormat="1" applyFont="1" applyAlignment="1">
      <alignment horizontal="center" vertical="center" wrapText="1"/>
    </xf>
    <xf numFmtId="0" fontId="19" fillId="0" borderId="0" xfId="522" applyFont="1" applyAlignment="1">
      <alignment horizontal="center" vertical="center" wrapText="1"/>
    </xf>
    <xf numFmtId="0" fontId="20" fillId="0" borderId="0" xfId="522" applyFont="1" applyAlignment="1">
      <alignment horizontal="center" vertical="center"/>
    </xf>
    <xf numFmtId="0" fontId="21" fillId="0" borderId="0" xfId="522" applyFont="1" applyAlignment="1">
      <alignment vertical="center"/>
    </xf>
    <xf numFmtId="0" fontId="22" fillId="0" borderId="0" xfId="522" applyFont="1" applyAlignment="1">
      <alignment horizontal="left" vertical="center"/>
    </xf>
    <xf numFmtId="0" fontId="22" fillId="0" borderId="0" xfId="522" applyFont="1" applyAlignment="1">
      <alignment horizontal="left" vertical="center" shrinkToFit="1"/>
    </xf>
    <xf numFmtId="0" fontId="22" fillId="0" borderId="0" xfId="522" applyFont="1" applyAlignment="1">
      <alignment horizontal="right" vertical="center"/>
    </xf>
  </cellXfs>
  <cellStyles count="719">
    <cellStyle name="常规" xfId="0" builtinId="0"/>
    <cellStyle name="货币[0]" xfId="1" builtinId="7"/>
    <cellStyle name="20% - 强调文字颜色 3" xfId="2" builtinId="38"/>
    <cellStyle name="强调文字颜色 2 3 2" xfId="3"/>
    <cellStyle name="输入" xfId="4" builtinId="20"/>
    <cellStyle name="货币" xfId="5" builtinId="4"/>
    <cellStyle name="args.style" xfId="6"/>
    <cellStyle name="千位分隔[0]" xfId="7" builtinId="6"/>
    <cellStyle name="Accent2 - 40%" xfId="8"/>
    <cellStyle name="40% - 强调文字颜色 3" xfId="9" builtinId="39"/>
    <cellStyle name="差" xfId="10" builtinId="27"/>
    <cellStyle name="常规 8_附件1：2018年镇（街）一般公共预算收支预算表" xfId="11"/>
    <cellStyle name="千位分隔" xfId="12" builtinId="3"/>
    <cellStyle name="60% - 强调文字颜色 3" xfId="13" builtinId="40"/>
    <cellStyle name="Accent2 - 60%" xfId="14"/>
    <cellStyle name="日期" xfId="15"/>
    <cellStyle name="60% - 强调文字颜色 6 3 2" xfId="16"/>
    <cellStyle name="超链接" xfId="17" builtinId="8"/>
    <cellStyle name="60% - 强调文字颜色 5 4 2" xfId="18"/>
    <cellStyle name="百分比" xfId="19" builtinId="5"/>
    <cellStyle name="差_Book1 2" xfId="20"/>
    <cellStyle name="40% - 强调文字颜色 6 4 2" xfId="21"/>
    <cellStyle name="已访问的超链接" xfId="22" builtinId="9"/>
    <cellStyle name="_ET_STYLE_NoName_00__Book1" xfId="23"/>
    <cellStyle name="常规 6" xfId="24"/>
    <cellStyle name="_ET_STYLE_NoName_00__Sheet3" xfId="25"/>
    <cellStyle name="e鯪9Y_x000b_ 3 2" xfId="26"/>
    <cellStyle name="注释" xfId="27" builtinId="10"/>
    <cellStyle name="60% - 强调文字颜色 2 3" xfId="28"/>
    <cellStyle name="20% - 强调文字颜色 4 5" xfId="29"/>
    <cellStyle name="Accent6 3" xfId="30"/>
    <cellStyle name="60% - 强调文字颜色 2" xfId="31" builtinId="36"/>
    <cellStyle name="标题 4" xfId="32" builtinId="19"/>
    <cellStyle name="警告文本" xfId="33" builtinId="11"/>
    <cellStyle name="千位分隔 3 2" xfId="34"/>
    <cellStyle name="标题 4 2 2" xfId="35"/>
    <cellStyle name="_ET_STYLE_NoName_00_" xfId="36"/>
    <cellStyle name="常规 5 2" xfId="37"/>
    <cellStyle name="60% - 强调文字颜色 2 2 2" xfId="38"/>
    <cellStyle name="20% - 强调文字颜色 4 4 2" xfId="39"/>
    <cellStyle name="标题" xfId="40" builtinId="15"/>
    <cellStyle name="常规 3 2 2" xfId="41"/>
    <cellStyle name="_Book1_1" xfId="42"/>
    <cellStyle name="解释性文本" xfId="43" builtinId="53"/>
    <cellStyle name="差 6" xfId="44"/>
    <cellStyle name="百分比 4" xfId="45"/>
    <cellStyle name="标题 1" xfId="46" builtinId="16"/>
    <cellStyle name="常规 6 3" xfId="47"/>
    <cellStyle name="_ET_STYLE_NoName_00_ 2" xfId="48"/>
    <cellStyle name="百分比 5" xfId="49"/>
    <cellStyle name="0,0_x000d__x000a_NA_x000d__x000a_" xfId="50"/>
    <cellStyle name="标题 2" xfId="51" builtinId="17"/>
    <cellStyle name="_20100326高清市院遂宁检察院1080P配置清单26日改" xfId="52"/>
    <cellStyle name="Accent6 2" xfId="53"/>
    <cellStyle name="60% - 强调文字颜色 1" xfId="54" builtinId="32"/>
    <cellStyle name="百分比 6" xfId="55"/>
    <cellStyle name="标题 3" xfId="56" builtinId="18"/>
    <cellStyle name="60% - 强调文字颜色 4" xfId="57" builtinId="44"/>
    <cellStyle name="输出" xfId="58" builtinId="21"/>
    <cellStyle name="20% - 强调文字颜色 2 4 2" xfId="59"/>
    <cellStyle name="计算" xfId="60" builtinId="22"/>
    <cellStyle name="_Book1_1_云南省建国前入党的老党员补贴有关情况统计表2010(1).01" xfId="61"/>
    <cellStyle name="差_7.1罗平县大学生“村官”统计季报表(7月修订，下发空表) 3_附件1：2018年镇（街）一般公共预算收支预算表" xfId="62"/>
    <cellStyle name="40% - 强调文字颜色 4 2" xfId="63"/>
    <cellStyle name="检查单元格" xfId="64" builtinId="23"/>
    <cellStyle name="标题 1 3" xfId="65"/>
    <cellStyle name="Accent3 - 20% 2" xfId="66"/>
    <cellStyle name="_20140303 江门市市级价格调节基金2013年收支情况及2014年支出计划一览表" xfId="67"/>
    <cellStyle name="20% - 强调文字颜色 6" xfId="68" builtinId="50"/>
    <cellStyle name="好_7.1罗平县大学生“村官”统计季报表(7月修订，下发空表)" xfId="69"/>
    <cellStyle name="强调文字颜色 2" xfId="70" builtinId="33"/>
    <cellStyle name="链接单元格" xfId="71" builtinId="24"/>
    <cellStyle name="40% - 强调文字颜色 6 5" xfId="72"/>
    <cellStyle name="汇总" xfId="73" builtinId="25"/>
    <cellStyle name="Milliers_!!!GO" xfId="74"/>
    <cellStyle name="Accent5 2" xfId="75"/>
    <cellStyle name="Accent3 - 20%" xfId="76"/>
    <cellStyle name="_Book1_2_云南省建国前入党的老党员补贴有关情况统计表2010(1).01" xfId="77"/>
    <cellStyle name="好" xfId="78" builtinId="26"/>
    <cellStyle name="20% - 强调文字颜色 3 3" xfId="79"/>
    <cellStyle name="适中" xfId="80" builtinId="28"/>
    <cellStyle name="常规 8 2" xfId="81"/>
    <cellStyle name="20% - 强调文字颜色 5" xfId="82" builtinId="46"/>
    <cellStyle name="强调文字颜色 1" xfId="83" builtinId="29"/>
    <cellStyle name="20% - 强调文字颜色 1" xfId="84" builtinId="30"/>
    <cellStyle name="Accent6 - 20% 2 2" xfId="85"/>
    <cellStyle name="40% - 强调文字颜色 4 3 2" xfId="86"/>
    <cellStyle name="40% - 强调文字颜色 1" xfId="87" builtinId="31"/>
    <cellStyle name="20% - 强调文字颜色 2" xfId="88" builtinId="34"/>
    <cellStyle name="40% - 强调文字颜色 2" xfId="89" builtinId="35"/>
    <cellStyle name="标题 1 4" xfId="90"/>
    <cellStyle name="Accent3 - 20% 3" xfId="91"/>
    <cellStyle name="_Book1_云南省建国前入党的老党员补贴有关情况统计表2010(1).01" xfId="92"/>
    <cellStyle name="Accent2 - 40% 2" xfId="93"/>
    <cellStyle name="强调文字颜色 3" xfId="94" builtinId="37"/>
    <cellStyle name="常规 7_附件1：2018年镇（街）一般公共预算收支预算表" xfId="95"/>
    <cellStyle name="PSChar" xfId="96"/>
    <cellStyle name="Accent2 - 40% 3" xfId="97"/>
    <cellStyle name="强调文字颜色 4" xfId="98" builtinId="41"/>
    <cellStyle name="20% - 强调文字颜色 4" xfId="99" builtinId="42"/>
    <cellStyle name="40% - 强调文字颜色 4" xfId="100" builtinId="43"/>
    <cellStyle name="强调文字颜色 5" xfId="101" builtinId="45"/>
    <cellStyle name="差_附件1：2018年镇（街）一般公共预算收支预算表" xfId="102"/>
    <cellStyle name="40% - 强调文字颜色 5" xfId="103" builtinId="47"/>
    <cellStyle name="Accent2 - 40% 2 2" xfId="104"/>
    <cellStyle name="_2013年计划草案20121106" xfId="105"/>
    <cellStyle name="标题 1 4 2" xfId="106"/>
    <cellStyle name="60% - 强调文字颜色 5" xfId="107" builtinId="48"/>
    <cellStyle name="强调文字颜色 6" xfId="108" builtinId="49"/>
    <cellStyle name="20% - 强调文字颜色 3 3 2" xfId="109"/>
    <cellStyle name="_弱电系统设备配置报价清单" xfId="110"/>
    <cellStyle name="40% - 强调文字颜色 6" xfId="111" builtinId="51"/>
    <cellStyle name="60% - 强调文字颜色 6" xfId="112" builtinId="52"/>
    <cellStyle name=" 1" xfId="113"/>
    <cellStyle name="_2013年市本级城建资金安排计划表（2013.1.6,含机关部队）" xfId="114"/>
    <cellStyle name="_Book1" xfId="115"/>
    <cellStyle name="Accent2 - 20%" xfId="116"/>
    <cellStyle name="常规 3 2 3" xfId="117"/>
    <cellStyle name="_Book1_2" xfId="118"/>
    <cellStyle name="_Book1_3" xfId="119"/>
    <cellStyle name="_ET_STYLE_NoName_00__Book1_1" xfId="120"/>
    <cellStyle name="常规 10" xfId="121"/>
    <cellStyle name="_Sheet1" xfId="122"/>
    <cellStyle name="Header2" xfId="123"/>
    <cellStyle name="60% - 强调文字颜色 6 2 2" xfId="124"/>
    <cellStyle name="_开源节流方案附表0" xfId="125"/>
    <cellStyle name="_云南省建国前入党的老党员补贴有关情况统计表2010(1).01" xfId="126"/>
    <cellStyle name="20% - 强调文字颜色 1 2" xfId="127"/>
    <cellStyle name="20% - 强调文字颜色 1 2 2" xfId="128"/>
    <cellStyle name="20% - 强调文字颜色 1 3" xfId="129"/>
    <cellStyle name="Accent1 - 20% 2" xfId="130"/>
    <cellStyle name="Accent5 - 20%" xfId="131"/>
    <cellStyle name="20% - 强调文字颜色 1 3 2" xfId="132"/>
    <cellStyle name="Accent1 - 20% 2 2" xfId="133"/>
    <cellStyle name="20% - 强调文字颜色 1 4" xfId="134"/>
    <cellStyle name="Accent1 - 20% 3" xfId="135"/>
    <cellStyle name="20% - 强调文字颜色 1 4 2" xfId="136"/>
    <cellStyle name="好 2" xfId="137"/>
    <cellStyle name="20% - 强调文字颜色 1 5" xfId="138"/>
    <cellStyle name="好 3" xfId="139"/>
    <cellStyle name="20% - 强调文字颜色 1 6" xfId="140"/>
    <cellStyle name="20% - 强调文字颜色 2 2" xfId="141"/>
    <cellStyle name="20% - 强调文字颜色 2 2 2" xfId="142"/>
    <cellStyle name="20% - 强调文字颜色 2 3" xfId="143"/>
    <cellStyle name="20% - 强调文字颜色 2 3 2" xfId="144"/>
    <cellStyle name="差_分科室" xfId="145"/>
    <cellStyle name="20% - 强调文字颜色 2 4" xfId="146"/>
    <cellStyle name="20% - 强调文字颜色 2 5" xfId="147"/>
    <cellStyle name="20% - 强调文字颜色 2 6" xfId="148"/>
    <cellStyle name="20% - 强调文字颜色 3 2" xfId="149"/>
    <cellStyle name="20% - 强调文字颜色 3 2 2" xfId="150"/>
    <cellStyle name="60% - 强调文字颜色 1 2" xfId="151"/>
    <cellStyle name="20% - 强调文字颜色 3 4" xfId="152"/>
    <cellStyle name="60% - 强调文字颜色 1 2 2" xfId="153"/>
    <cellStyle name="20% - 强调文字颜色 3 4 2" xfId="154"/>
    <cellStyle name="e鯪9Y_x000b_ 2 2" xfId="155"/>
    <cellStyle name="60% - 强调文字颜色 1 3" xfId="156"/>
    <cellStyle name="20% - 强调文字颜色 3 5" xfId="157"/>
    <cellStyle name="Accent4 - 20% 2 2" xfId="158"/>
    <cellStyle name="60% - 强调文字颜色 1 4" xfId="159"/>
    <cellStyle name="20% - 强调文字颜色 3 6" xfId="160"/>
    <cellStyle name="输出 4 2" xfId="161"/>
    <cellStyle name="常规 3" xfId="162"/>
    <cellStyle name="Mon閠aire_!!!GO" xfId="163"/>
    <cellStyle name="20% - 强调文字颜色 4 2" xfId="164"/>
    <cellStyle name="常规 3 2" xfId="165"/>
    <cellStyle name="差_Book1_云南省建国前入党的老党员补贴有关情况统计表2010(1).01 3" xfId="166"/>
    <cellStyle name="20% - 强调文字颜色 4 2 2" xfId="167"/>
    <cellStyle name="常规 4" xfId="168"/>
    <cellStyle name="差_2016年珠海市社会保险参保缴费比例" xfId="169"/>
    <cellStyle name="20% - 强调文字颜色 4 3" xfId="170"/>
    <cellStyle name="常规 4 2" xfId="171"/>
    <cellStyle name="20% - 强调文字颜色 4 3 2" xfId="172"/>
    <cellStyle name="常规 5" xfId="173"/>
    <cellStyle name="60% - 强调文字颜色 2 2" xfId="174"/>
    <cellStyle name="20% - 强调文字颜色 4 4" xfId="175"/>
    <cellStyle name="常规 7" xfId="176"/>
    <cellStyle name="e鯪9Y_x000b_ 3 3" xfId="177"/>
    <cellStyle name="60% - 强调文字颜色 2 4" xfId="178"/>
    <cellStyle name="20% - 强调文字颜色 4 6" xfId="179"/>
    <cellStyle name="20% - 强调文字颜色 5 2" xfId="180"/>
    <cellStyle name="常规 2 2_附件1：2018年镇（街）一般公共预算收支预算表" xfId="181"/>
    <cellStyle name="3232" xfId="182"/>
    <cellStyle name="20% - 强调文字颜色 5 2 2" xfId="183"/>
    <cellStyle name="20% - 强调文字颜色 5 3" xfId="184"/>
    <cellStyle name="差 5" xfId="185"/>
    <cellStyle name="百分比 3" xfId="186"/>
    <cellStyle name="20% - 强调文字颜色 5 3 2" xfId="187"/>
    <cellStyle name="60% - 强调文字颜色 3 2" xfId="188"/>
    <cellStyle name="20% - 强调文字颜色 5 4" xfId="189"/>
    <cellStyle name="60% - 强调文字颜色 3 2 2" xfId="190"/>
    <cellStyle name="20% - 强调文字颜色 5 4 2" xfId="191"/>
    <cellStyle name="Accent5 - 40% 2" xfId="192"/>
    <cellStyle name="60% - 强调文字颜色 3 3" xfId="193"/>
    <cellStyle name="20% - 强调文字颜色 5 5" xfId="194"/>
    <cellStyle name="Accent5 - 40% 3" xfId="195"/>
    <cellStyle name="60% - 强调文字颜色 3 4" xfId="196"/>
    <cellStyle name="20% - 强调文字颜色 5 6" xfId="197"/>
    <cellStyle name="20% - 强调文字颜色 6 2" xfId="198"/>
    <cellStyle name="好_7.1罗平县大学生“村官”统计季报表(7月修订，下发空表) 2" xfId="199"/>
    <cellStyle name="20% - 强调文字颜色 6 2 2" xfId="200"/>
    <cellStyle name="Accent6 - 20% 3" xfId="201"/>
    <cellStyle name="好_7.1罗平县大学生“村官”统计季报表(7月修订，下发空表) 2 2" xfId="202"/>
    <cellStyle name="40% - 强调文字颜色 4 4" xfId="203"/>
    <cellStyle name="20% - 强调文字颜色 6 3" xfId="204"/>
    <cellStyle name="好_7.1罗平县大学生“村官”统计季报表(7月修订，下发空表) 3" xfId="205"/>
    <cellStyle name="40% - 强调文字颜色 5 4" xfId="206"/>
    <cellStyle name="20% - 强调文字颜色 6 3 2" xfId="207"/>
    <cellStyle name="60% - 强调文字颜色 4 2" xfId="208"/>
    <cellStyle name="20% - 强调文字颜色 6 4" xfId="209"/>
    <cellStyle name="差_Book1" xfId="210"/>
    <cellStyle name="40% - 强调文字颜色 6 4" xfId="211"/>
    <cellStyle name="60% - 强调文字颜色 4 2 2" xfId="212"/>
    <cellStyle name="20% - 强调文字颜色 6 4 2" xfId="213"/>
    <cellStyle name="60% - 强调文字颜色 4 3" xfId="214"/>
    <cellStyle name="40% - 强调文字颜色 5 2 2" xfId="215"/>
    <cellStyle name="20% - 强调文字颜色 6 5" xfId="216"/>
    <cellStyle name="60% - 强调文字颜色 4 4" xfId="217"/>
    <cellStyle name="20% - 强调文字颜色 6 6" xfId="218"/>
    <cellStyle name="常规 2 2 2 2_附件1：2018年镇（街）一般公共预算收支预算表" xfId="219"/>
    <cellStyle name="40% - 强调文字颜色 1 2" xfId="220"/>
    <cellStyle name="40% - 强调文字颜色 1 2 2" xfId="221"/>
    <cellStyle name="Accent1" xfId="222"/>
    <cellStyle name="40% - 强调文字颜色 1 3" xfId="223"/>
    <cellStyle name="Accent1 2" xfId="224"/>
    <cellStyle name="注释 7" xfId="225"/>
    <cellStyle name="40% - 强调文字颜色 1 3 2" xfId="226"/>
    <cellStyle name="Accent2" xfId="227"/>
    <cellStyle name="40% - 强调文字颜色 1 4" xfId="228"/>
    <cellStyle name="Accent2 2" xfId="229"/>
    <cellStyle name="40% - 强调文字颜色 1 4 2" xfId="230"/>
    <cellStyle name="强调文字颜色 6 4 2" xfId="231"/>
    <cellStyle name="Accent3" xfId="232"/>
    <cellStyle name="40% - 强调文字颜色 1 5" xfId="233"/>
    <cellStyle name="Accent4" xfId="234"/>
    <cellStyle name="40% - 强调文字颜色 1 6" xfId="235"/>
    <cellStyle name="40% - 强调文字颜色 2 2" xfId="236"/>
    <cellStyle name="40% - 强调文字颜色 2 2 2" xfId="237"/>
    <cellStyle name="40% - 强调文字颜色 2 3" xfId="238"/>
    <cellStyle name="40% - 强调文字颜色 2 3 2" xfId="239"/>
    <cellStyle name="40% - 强调文字颜色 2 4" xfId="240"/>
    <cellStyle name="40% - 强调文字颜色 2 4 2" xfId="241"/>
    <cellStyle name="40% - 强调文字颜色 2 5" xfId="242"/>
    <cellStyle name="40% - 强调文字颜色 2 6" xfId="243"/>
    <cellStyle name="差_关于报送2013年政府投资项目计划（草案）的函 5" xfId="244"/>
    <cellStyle name="40% - 强调文字颜色 3 2" xfId="245"/>
    <cellStyle name="40% - 强调文字颜色 3 2 2" xfId="246"/>
    <cellStyle name="40% - 强调文字颜色 3 3" xfId="247"/>
    <cellStyle name="40% - 强调文字颜色 3 3 2" xfId="248"/>
    <cellStyle name="40% - 强调文字颜色 3 4" xfId="249"/>
    <cellStyle name="40% - 强调文字颜色 3 4 2" xfId="250"/>
    <cellStyle name="Accent3 - 40% 2 2" xfId="251"/>
    <cellStyle name="40% - 强调文字颜色 3 5" xfId="252"/>
    <cellStyle name="6mal" xfId="253"/>
    <cellStyle name="40% - 强调文字颜色 3 6" xfId="254"/>
    <cellStyle name="千位分隔 5" xfId="255"/>
    <cellStyle name="标题 4 4" xfId="256"/>
    <cellStyle name="40% - 强调文字颜色 4 2 2" xfId="257"/>
    <cellStyle name="Accent6 - 20% 2" xfId="258"/>
    <cellStyle name="40% - 强调文字颜色 4 3" xfId="259"/>
    <cellStyle name="40% - 强调文字颜色 4 4 2" xfId="260"/>
    <cellStyle name="Accent4 - 60% 2" xfId="261"/>
    <cellStyle name="40% - 强调文字颜色 4 5" xfId="262"/>
    <cellStyle name="PSSpacer" xfId="263"/>
    <cellStyle name="40% - 强调文字颜色 4 6" xfId="264"/>
    <cellStyle name="40% - 强调文字颜色 5 2" xfId="265"/>
    <cellStyle name="40% - 强调文字颜色 5 3" xfId="266"/>
    <cellStyle name="60% - 强调文字颜色 5 3" xfId="267"/>
    <cellStyle name="40% - 强调文字颜色 5 3 2" xfId="268"/>
    <cellStyle name="60% - 强调文字颜色 6 3" xfId="269"/>
    <cellStyle name="40% - 强调文字颜色 5 4 2" xfId="270"/>
    <cellStyle name="no dec" xfId="271"/>
    <cellStyle name="40% - 强调文字颜色 5 5" xfId="272"/>
    <cellStyle name="常规 6 2 2" xfId="273"/>
    <cellStyle name="注释 2 2" xfId="274"/>
    <cellStyle name="40% - 强调文字颜色 5 6" xfId="275"/>
    <cellStyle name="40% - 强调文字颜色 6 2" xfId="276"/>
    <cellStyle name="40% - 强调文字颜色 6 2 2" xfId="277"/>
    <cellStyle name="40% - 强调文字颜色 6 3" xfId="278"/>
    <cellStyle name="差_7.1罗平县大学生“村官”统计季报表(7月修订，下发空表) 2 2_附件1：2018年镇（街）一般公共预算收支预算表" xfId="279"/>
    <cellStyle name="40% - 强调文字颜色 6 3 2" xfId="280"/>
    <cellStyle name="注释 3 2" xfId="281"/>
    <cellStyle name="40% - 强调文字颜色 6 6" xfId="282"/>
    <cellStyle name="好_2016年珠海市社会保险参保缴费比例" xfId="283"/>
    <cellStyle name="60% - 强调文字颜色 1 3 2" xfId="284"/>
    <cellStyle name="60% - 强调文字颜色 1 4 2" xfId="285"/>
    <cellStyle name="60% - 强调文字颜色 1 5" xfId="286"/>
    <cellStyle name="标题 3 4 2" xfId="287"/>
    <cellStyle name="60% - 强调文字颜色 1 6" xfId="288"/>
    <cellStyle name="常规 6 2" xfId="289"/>
    <cellStyle name="e鯪9Y_x000b_ 3 2 2" xfId="290"/>
    <cellStyle name="注释 2" xfId="291"/>
    <cellStyle name="60% - 强调文字颜色 2 3 2" xfId="292"/>
    <cellStyle name="常规 7 2" xfId="293"/>
    <cellStyle name="60% - 强调文字颜色 2 4 2" xfId="294"/>
    <cellStyle name="常规 8" xfId="295"/>
    <cellStyle name="60% - 强调文字颜色 2 5" xfId="296"/>
    <cellStyle name="常规 9" xfId="297"/>
    <cellStyle name="60% - 强调文字颜色 2 6" xfId="298"/>
    <cellStyle name="Accent5 - 40% 2 2" xfId="299"/>
    <cellStyle name="60% - 强调文字颜色 3 3 2" xfId="300"/>
    <cellStyle name="60% - 强调文字颜色 3 4 2" xfId="301"/>
    <cellStyle name="60% - 强调文字颜色 3 5" xfId="302"/>
    <cellStyle name="60% - 强调文字颜色 3 6" xfId="303"/>
    <cellStyle name="60% - 强调文字颜色 4 3 2" xfId="304"/>
    <cellStyle name="60% - 强调文字颜色 4 4 2" xfId="305"/>
    <cellStyle name="60% - 强调文字颜色 4 5" xfId="306"/>
    <cellStyle name="差_Sheet1" xfId="307"/>
    <cellStyle name="60% - 强调文字颜色 4 6" xfId="308"/>
    <cellStyle name="60% - 强调文字颜色 5 2" xfId="309"/>
    <cellStyle name="60% - 强调文字颜色 5 2 2" xfId="310"/>
    <cellStyle name="RowLevel_0" xfId="311"/>
    <cellStyle name="60% - 强调文字颜色 5 3 2" xfId="312"/>
    <cellStyle name="60% - 强调文字颜色 5 4" xfId="313"/>
    <cellStyle name="60% - 强调文字颜色 5 5" xfId="314"/>
    <cellStyle name="差_7.1罗平县大学生“村官”统计季报表(7月修订，下发空表)" xfId="315"/>
    <cellStyle name="60% - 强调文字颜色 5 6" xfId="316"/>
    <cellStyle name="60% - 强调文字颜色 6 2" xfId="317"/>
    <cellStyle name="60% - 强调文字颜色 6 4" xfId="318"/>
    <cellStyle name="60% - 强调文字颜色 6 4 2" xfId="319"/>
    <cellStyle name="差_2016年国资预算（20151221报财局）" xfId="320"/>
    <cellStyle name="60% - 强调文字颜色 6 5" xfId="321"/>
    <cellStyle name="60% - 强调文字颜色 6 6" xfId="322"/>
    <cellStyle name="强调文字颜色 2 2 2" xfId="323"/>
    <cellStyle name="Accent1 - 20%" xfId="324"/>
    <cellStyle name="强调文字颜色 2 4 2" xfId="325"/>
    <cellStyle name="Accent1 - 40%" xfId="326"/>
    <cellStyle name="Accent1 - 40% 2" xfId="327"/>
    <cellStyle name="Accent1 - 40% 2 2" xfId="328"/>
    <cellStyle name="Accent1 - 40% 3" xfId="329"/>
    <cellStyle name="Accent1 - 60%" xfId="330"/>
    <cellStyle name="标题 1 5" xfId="331"/>
    <cellStyle name="Accent1 - 60% 2" xfId="332"/>
    <cellStyle name="Accent1 3" xfId="333"/>
    <cellStyle name="Accent2 - 20% 2" xfId="334"/>
    <cellStyle name="Accent2 - 20% 2 2" xfId="335"/>
    <cellStyle name="Accent2 - 20% 3" xfId="336"/>
    <cellStyle name="Accent2 - 60% 2" xfId="337"/>
    <cellStyle name="Accent2 3" xfId="338"/>
    <cellStyle name="好_7.1罗平县大学生“村官”统计季报表(7月修订，下发空表) 2 2_附件1：2018年镇（街）一般公共预算收支预算表" xfId="339"/>
    <cellStyle name="标题 1 3 2" xfId="340"/>
    <cellStyle name="Accent3 - 20% 2 2" xfId="341"/>
    <cellStyle name="Mon閠aire [0]_!!!GO" xfId="342"/>
    <cellStyle name="Accent3 - 40%" xfId="343"/>
    <cellStyle name="Accent3 - 40% 2" xfId="344"/>
    <cellStyle name="Accent4 - 60%" xfId="345"/>
    <cellStyle name="捠壿 [0.00]_Region Orders (2)" xfId="346"/>
    <cellStyle name="Accent3 - 40% 3" xfId="347"/>
    <cellStyle name="Accent3 - 60%" xfId="348"/>
    <cellStyle name="Accent3 - 60% 2" xfId="349"/>
    <cellStyle name="Accent3 2" xfId="350"/>
    <cellStyle name="Accent3 3" xfId="351"/>
    <cellStyle name="百分比 2 2 2" xfId="352"/>
    <cellStyle name="Accent4 - 20%" xfId="353"/>
    <cellStyle name="Accent4 - 20% 2" xfId="354"/>
    <cellStyle name="Accent4 - 20% 3" xfId="355"/>
    <cellStyle name="百分比 2 4 2" xfId="356"/>
    <cellStyle name="Accent4 - 40%" xfId="357"/>
    <cellStyle name="常规 3 3" xfId="358"/>
    <cellStyle name="t_HVAC Equipment (3)_Sheet1" xfId="359"/>
    <cellStyle name="Accent6 - 40%" xfId="360"/>
    <cellStyle name="Accent4 - 40% 2" xfId="361"/>
    <cellStyle name="常规 3 3 2" xfId="362"/>
    <cellStyle name="Accent6 - 40% 2" xfId="363"/>
    <cellStyle name="Accent4 - 40% 2 2" xfId="364"/>
    <cellStyle name="常规 3 4" xfId="365"/>
    <cellStyle name="Accent4 - 40% 3" xfId="366"/>
    <cellStyle name="Accent6" xfId="367"/>
    <cellStyle name="Accent4 2" xfId="368"/>
    <cellStyle name="New Times Roman" xfId="369"/>
    <cellStyle name="Accent4 3" xfId="370"/>
    <cellStyle name="Accent5" xfId="371"/>
    <cellStyle name="Accent5 - 20% 2" xfId="372"/>
    <cellStyle name="Accent5 - 20% 2 2" xfId="373"/>
    <cellStyle name="Accent5 - 20% 3" xfId="374"/>
    <cellStyle name="好 2 2" xfId="375"/>
    <cellStyle name="Accent5 - 40%" xfId="376"/>
    <cellStyle name="好 4 2" xfId="377"/>
    <cellStyle name="Accent5 - 60%" xfId="378"/>
    <cellStyle name="Accent5 - 60% 2" xfId="379"/>
    <cellStyle name="Accent5 3" xfId="380"/>
    <cellStyle name="Accent6 - 20%" xfId="381"/>
    <cellStyle name="Accent6 - 40% 2 2" xfId="382"/>
    <cellStyle name="ColLevel_0" xfId="383"/>
    <cellStyle name="Accent6 - 40% 3" xfId="384"/>
    <cellStyle name="常规 5 3" xfId="385"/>
    <cellStyle name="Accent6 - 60%" xfId="386"/>
    <cellStyle name="Accent6 - 60% 2" xfId="387"/>
    <cellStyle name="标题 3 3" xfId="388"/>
    <cellStyle name="Comma [0]_!!!GO" xfId="389"/>
    <cellStyle name="comma zerodec" xfId="390"/>
    <cellStyle name="Comma_!!!GO" xfId="391"/>
    <cellStyle name="Currency [0]_!!!GO" xfId="392"/>
    <cellStyle name="标题 3 3 2" xfId="393"/>
    <cellStyle name="Currency_!!!GO" xfId="394"/>
    <cellStyle name="Currency1" xfId="395"/>
    <cellStyle name="Date" xfId="396"/>
    <cellStyle name="Dollar (zero dec)" xfId="397"/>
    <cellStyle name="强调文字颜色 3 3 2" xfId="398"/>
    <cellStyle name="e鯪9Y_x000b_" xfId="399"/>
    <cellStyle name="e鯪9Y_x000b_ 2" xfId="400"/>
    <cellStyle name="e鯪9Y_x000b_ 3" xfId="401"/>
    <cellStyle name="e鯪9Y_x000b__+登记表--江门市本级2015年基金收入支出计划表及明细表（最新版）" xfId="402"/>
    <cellStyle name="标题 2 2" xfId="403"/>
    <cellStyle name="百分比 5 2" xfId="404"/>
    <cellStyle name="Grey" xfId="405"/>
    <cellStyle name="强调文字颜色 5 2 2" xfId="406"/>
    <cellStyle name="Header1" xfId="407"/>
    <cellStyle name="千位分隔 2 2 2" xfId="408"/>
    <cellStyle name="差_2015年市本级还贷预算2014.9.26" xfId="409"/>
    <cellStyle name="千位分隔 2 4" xfId="410"/>
    <cellStyle name="Input [yellow]" xfId="411"/>
    <cellStyle name="Input Cells" xfId="412"/>
    <cellStyle name="Linked Cells" xfId="413"/>
    <cellStyle name="Millares [0]_96 Risk" xfId="414"/>
    <cellStyle name="Millares_96 Risk" xfId="415"/>
    <cellStyle name="常规 2 2 2 2" xfId="416"/>
    <cellStyle name="千位分隔 2 3 2" xfId="417"/>
    <cellStyle name="Milliers [0]_!!!GO" xfId="418"/>
    <cellStyle name="Moneda [0]_96 Risk" xfId="419"/>
    <cellStyle name="Moneda_96 Risk" xfId="420"/>
    <cellStyle name="Normal - Style1" xfId="421"/>
    <cellStyle name="Normal_!!!GO" xfId="422"/>
    <cellStyle name="常规 2 4" xfId="423"/>
    <cellStyle name="per.style" xfId="424"/>
    <cellStyle name="差_7.1罗平县大学生“村官”统计季报表(7月修订，下发空表) 2" xfId="425"/>
    <cellStyle name="PSInt" xfId="426"/>
    <cellStyle name="Percent [2]" xfId="427"/>
    <cellStyle name="Percent_!!!GO" xfId="428"/>
    <cellStyle name="标题 5" xfId="429"/>
    <cellStyle name="Pourcentage_pldt" xfId="430"/>
    <cellStyle name="PSDate" xfId="431"/>
    <cellStyle name="PSDec" xfId="432"/>
    <cellStyle name="PSHeading" xfId="433"/>
    <cellStyle name="sstot" xfId="434"/>
    <cellStyle name="Standard_AREAS" xfId="435"/>
    <cellStyle name="常规 2 6" xfId="436"/>
    <cellStyle name="t" xfId="437"/>
    <cellStyle name="t_HVAC Equipment (3)" xfId="438"/>
    <cellStyle name="千位分隔 7" xfId="439"/>
    <cellStyle name="标题 4 6" xfId="440"/>
    <cellStyle name="t_Sheet1" xfId="441"/>
    <cellStyle name="差 4" xfId="442"/>
    <cellStyle name="百分比 2" xfId="443"/>
    <cellStyle name="百分比 2 2" xfId="444"/>
    <cellStyle name="好_7.1罗平县大学生“村官”统计季报表(7月修订，下发空表) 3_附件1：2018年镇（街）一般公共预算收支预算表" xfId="445"/>
    <cellStyle name="差 4 2" xfId="446"/>
    <cellStyle name="百分比 2 3" xfId="447"/>
    <cellStyle name="百分比 2 3 2" xfId="448"/>
    <cellStyle name="百分比 2 4" xfId="449"/>
    <cellStyle name="百分比 2 5" xfId="450"/>
    <cellStyle name="百分比 2 6" xfId="451"/>
    <cellStyle name="百分比 3 2" xfId="452"/>
    <cellStyle name="标题 1 2" xfId="453"/>
    <cellStyle name="百分比 4 2" xfId="454"/>
    <cellStyle name="标题 3 2" xfId="455"/>
    <cellStyle name="百分比 6 2" xfId="456"/>
    <cellStyle name="捠壿_Region Orders (2)" xfId="457"/>
    <cellStyle name="编号" xfId="458"/>
    <cellStyle name="标题 1 2 2" xfId="459"/>
    <cellStyle name="标题 1 6" xfId="460"/>
    <cellStyle name="标题 2 2 2" xfId="461"/>
    <cellStyle name="标题 2 3" xfId="462"/>
    <cellStyle name="常规 11" xfId="463"/>
    <cellStyle name="标题 2 3 2" xfId="464"/>
    <cellStyle name="标题 2 4" xfId="465"/>
    <cellStyle name="标题 2 4 2" xfId="466"/>
    <cellStyle name="标题 2 5" xfId="467"/>
    <cellStyle name="标题 2 6" xfId="468"/>
    <cellStyle name="标题 3 2 2" xfId="469"/>
    <cellStyle name="好 5" xfId="470"/>
    <cellStyle name="标题 3 4" xfId="471"/>
    <cellStyle name="标题 3 5" xfId="472"/>
    <cellStyle name="标题 3 6" xfId="473"/>
    <cellStyle name="常规_Book2" xfId="474"/>
    <cellStyle name="千位分隔 3" xfId="475"/>
    <cellStyle name="标题 4 2" xfId="476"/>
    <cellStyle name="千位分隔 4" xfId="477"/>
    <cellStyle name="标题 4 3" xfId="478"/>
    <cellStyle name="千位分隔 4 2" xfId="479"/>
    <cellStyle name="标题 4 3 2" xfId="480"/>
    <cellStyle name="千位分隔 5 2" xfId="481"/>
    <cellStyle name="标题 4 4 2" xfId="482"/>
    <cellStyle name="千位分隔 6" xfId="483"/>
    <cellStyle name="标题 4 5" xfId="484"/>
    <cellStyle name="标题 5 2" xfId="485"/>
    <cellStyle name="标题 6" xfId="486"/>
    <cellStyle name="标题 6 2" xfId="487"/>
    <cellStyle name="标题 7" xfId="488"/>
    <cellStyle name="标题 7 2" xfId="489"/>
    <cellStyle name="好_2016年国资预算（20151221报财局）" xfId="490"/>
    <cellStyle name="标题 8" xfId="491"/>
    <cellStyle name="标题 9" xfId="492"/>
    <cellStyle name="标题1" xfId="493"/>
    <cellStyle name="表标题" xfId="494"/>
    <cellStyle name="表标题 2" xfId="495"/>
    <cellStyle name="常规 2 2" xfId="496"/>
    <cellStyle name="部门" xfId="497"/>
    <cellStyle name="解释性文本 5" xfId="498"/>
    <cellStyle name="差 2" xfId="499"/>
    <cellStyle name="差 2 2" xfId="500"/>
    <cellStyle name="解释性文本 6" xfId="501"/>
    <cellStyle name="差 3" xfId="502"/>
    <cellStyle name="差 3 2" xfId="503"/>
    <cellStyle name="差_Book1_1 2" xfId="504"/>
    <cellStyle name="差_2" xfId="505"/>
    <cellStyle name="常规 2 4 2" xfId="506"/>
    <cellStyle name="差_7.1罗平县大学生“村官”统计季报表(7月修订，下发空表) 2 2" xfId="507"/>
    <cellStyle name="常规 2 5" xfId="508"/>
    <cellStyle name="强调文字颜色 4 2" xfId="509"/>
    <cellStyle name="差_7.1罗平县大学生“村官”统计季报表(7月修订，下发空表) 3" xfId="510"/>
    <cellStyle name="差_Book1_1" xfId="511"/>
    <cellStyle name="差_Book1_云南省建国前入党的老党员补贴有关情况统计表2010(1).01" xfId="512"/>
    <cellStyle name="差_Book1_云南省建国前入党的老党员补贴有关情况统计表2010(1).01 2" xfId="513"/>
    <cellStyle name="差_Book1_云南省建国前入党的老党员补贴有关情况统计表2010(1).01 2 2" xfId="514"/>
    <cellStyle name="常规 3 5" xfId="515"/>
    <cellStyle name="差_Book1_云南省建国前入党的老党员补贴有关情况统计表2010(1).01 2 2_附件1：2018年镇（街）一般公共预算收支预算表" xfId="516"/>
    <cellStyle name="差_Book1_云南省建国前入党的老党员补贴有关情况统计表2010(1).01 3_附件1：2018年镇（街）一般公共预算收支预算表" xfId="517"/>
    <cellStyle name="差_Sheet1 2" xfId="518"/>
    <cellStyle name="差_Sheet1 2_附件1：2018年镇（街）一般公共预算收支预算表" xfId="519"/>
    <cellStyle name="差_分科室 2" xfId="520"/>
    <cellStyle name="差_分科室 2_附件1：2018年镇（街）一般公共预算收支预算表" xfId="521"/>
    <cellStyle name="常规 2" xfId="522"/>
    <cellStyle name="常规 2 2 2" xfId="523"/>
    <cellStyle name="常规 2 2 2 2 2" xfId="524"/>
    <cellStyle name="常规 2 3" xfId="525"/>
    <cellStyle name="常规 2 3 2" xfId="526"/>
    <cellStyle name="常规 2 5 2" xfId="527"/>
    <cellStyle name="好_Book1" xfId="528"/>
    <cellStyle name="常规 4 2 2" xfId="529"/>
    <cellStyle name="常规 4 4" xfId="530"/>
    <cellStyle name="常规 4 3" xfId="531"/>
    <cellStyle name="分级显示行_1_Book1" xfId="532"/>
    <cellStyle name="好 3 2" xfId="533"/>
    <cellStyle name="好 4" xfId="534"/>
    <cellStyle name="好 6" xfId="535"/>
    <cellStyle name="好_2" xfId="536"/>
    <cellStyle name="好_2015年市本级还贷预算2014.9.26" xfId="537"/>
    <cellStyle name="好_Book1 2" xfId="538"/>
    <cellStyle name="好_Book1_1" xfId="539"/>
    <cellStyle name="好_Book1_1 2" xfId="540"/>
    <cellStyle name="好_Book1_云南省建国前入党的老党员补贴有关情况统计表2010(1).01" xfId="541"/>
    <cellStyle name="好_Book1_云南省建国前入党的老党员补贴有关情况统计表2010(1).01 2" xfId="542"/>
    <cellStyle name="好_Book1_云南省建国前入党的老党员补贴有关情况统计表2010(1).01 2 2" xfId="543"/>
    <cellStyle name="好_Book1_云南省建国前入党的老党员补贴有关情况统计表2010(1).01 2 2_附件1：2018年镇（街）一般公共预算收支预算表" xfId="544"/>
    <cellStyle name="好_Book1_云南省建国前入党的老党员补贴有关情况统计表2010(1).01 3" xfId="545"/>
    <cellStyle name="好_Book1_云南省建国前入党的老党员补贴有关情况统计表2010(1).01 3_附件1：2018年镇（街）一般公共预算收支预算表" xfId="546"/>
    <cellStyle name="好_Sheet1" xfId="547"/>
    <cellStyle name="好_Sheet1 2" xfId="548"/>
    <cellStyle name="好_Sheet1 2_附件1：2018年镇（街）一般公共预算收支预算表" xfId="549"/>
    <cellStyle name="好_分科室" xfId="550"/>
    <cellStyle name="好_分科室 2" xfId="551"/>
    <cellStyle name="好_分科室 2_附件1：2018年镇（街）一般公共预算收支预算表" xfId="552"/>
    <cellStyle name="好_附件1：2018年镇（街）一般公共预算收支预算表" xfId="553"/>
    <cellStyle name="好_关于报送2013年政府投资项目计划（草案）的函 5" xfId="554"/>
    <cellStyle name="汇总 2" xfId="555"/>
    <cellStyle name="汇总 2 2" xfId="556"/>
    <cellStyle name="汇总 3" xfId="557"/>
    <cellStyle name="汇总 3 2" xfId="558"/>
    <cellStyle name="汇总 4" xfId="559"/>
    <cellStyle name="汇总 4 2" xfId="560"/>
    <cellStyle name="汇总 5" xfId="561"/>
    <cellStyle name="汇总 6" xfId="562"/>
    <cellStyle name="货币 2" xfId="563"/>
    <cellStyle name="货币 2 2" xfId="564"/>
    <cellStyle name="货币 2 2 2" xfId="565"/>
    <cellStyle name="货币 2 3" xfId="566"/>
    <cellStyle name="货币 2 3 2" xfId="567"/>
    <cellStyle name="货币 2 4" xfId="568"/>
    <cellStyle name="计算 2" xfId="569"/>
    <cellStyle name="计算 2 2" xfId="570"/>
    <cellStyle name="计算 3" xfId="571"/>
    <cellStyle name="计算 3 2" xfId="572"/>
    <cellStyle name="计算 4" xfId="573"/>
    <cellStyle name="计算 4 2" xfId="574"/>
    <cellStyle name="计算 5" xfId="575"/>
    <cellStyle name="计算 6" xfId="576"/>
    <cellStyle name="检查单元格 2" xfId="577"/>
    <cellStyle name="检查单元格 2 2" xfId="578"/>
    <cellStyle name="检查单元格 3" xfId="579"/>
    <cellStyle name="检查单元格 3 2" xfId="580"/>
    <cellStyle name="检查单元格 4" xfId="581"/>
    <cellStyle name="检查单元格 4 2" xfId="582"/>
    <cellStyle name="检查单元格 5" xfId="583"/>
    <cellStyle name="检查单元格 6" xfId="584"/>
    <cellStyle name="解释性文本 2" xfId="585"/>
    <cellStyle name="解释性文本 2 2" xfId="586"/>
    <cellStyle name="解释性文本 3" xfId="587"/>
    <cellStyle name="解释性文本 3 2" xfId="588"/>
    <cellStyle name="解释性文本 4" xfId="589"/>
    <cellStyle name="解释性文本 4 2" xfId="590"/>
    <cellStyle name="借出原因" xfId="591"/>
    <cellStyle name="警告文本 2" xfId="592"/>
    <cellStyle name="警告文本 2 2" xfId="593"/>
    <cellStyle name="警告文本 3" xfId="594"/>
    <cellStyle name="警告文本 3 2" xfId="595"/>
    <cellStyle name="警告文本 4" xfId="596"/>
    <cellStyle name="警告文本 4 2" xfId="597"/>
    <cellStyle name="警告文本 5" xfId="598"/>
    <cellStyle name="警告文本 6" xfId="599"/>
    <cellStyle name="链接单元格 2" xfId="600"/>
    <cellStyle name="链接单元格 2 2" xfId="601"/>
    <cellStyle name="链接单元格 3" xfId="602"/>
    <cellStyle name="链接单元格 3 2" xfId="603"/>
    <cellStyle name="链接单元格 4" xfId="604"/>
    <cellStyle name="链接单元格 4 2" xfId="605"/>
    <cellStyle name="链接单元格 5" xfId="606"/>
    <cellStyle name="链接单元格 6" xfId="607"/>
    <cellStyle name="普通_97-917" xfId="608"/>
    <cellStyle name="千分位[0]_laroux" xfId="609"/>
    <cellStyle name="千分位_97-917" xfId="610"/>
    <cellStyle name="千位[0]_ 方正PC" xfId="611"/>
    <cellStyle name="千位_ 方正PC" xfId="612"/>
    <cellStyle name="千位分隔 2" xfId="613"/>
    <cellStyle name="千位分隔 2 2" xfId="614"/>
    <cellStyle name="千位分隔 2 3" xfId="615"/>
    <cellStyle name="千位分隔 2 4 2" xfId="616"/>
    <cellStyle name="千位分隔 2 4 2 2" xfId="617"/>
    <cellStyle name="千位分隔 2 4 3" xfId="618"/>
    <cellStyle name="千位分隔 2 5" xfId="619"/>
    <cellStyle name="千位分隔 4 2 2" xfId="620"/>
    <cellStyle name="千位分隔 4 3" xfId="621"/>
    <cellStyle name="千位分隔 5 2 2" xfId="622"/>
    <cellStyle name="千位分隔 5 2 2 2" xfId="623"/>
    <cellStyle name="千位分隔 5 2 3" xfId="624"/>
    <cellStyle name="千位分隔 5 3" xfId="625"/>
    <cellStyle name="千位分隔 6 2" xfId="626"/>
    <cellStyle name="千位分隔 6 2 2" xfId="627"/>
    <cellStyle name="千位分隔 6 3" xfId="628"/>
    <cellStyle name="千位分隔 7 2" xfId="629"/>
    <cellStyle name="千位分隔 8" xfId="630"/>
    <cellStyle name="千位分隔 8 2" xfId="631"/>
    <cellStyle name="千位分隔 9" xfId="632"/>
    <cellStyle name="千位分隔 9 2" xfId="633"/>
    <cellStyle name="强调 1" xfId="634"/>
    <cellStyle name="强调 1 2" xfId="635"/>
    <cellStyle name="强调 2" xfId="636"/>
    <cellStyle name="强调 2 2" xfId="637"/>
    <cellStyle name="强调 3" xfId="638"/>
    <cellStyle name="强调 3 2" xfId="639"/>
    <cellStyle name="强调文字颜色 1 2" xfId="640"/>
    <cellStyle name="强调文字颜色 1 2 2" xfId="641"/>
    <cellStyle name="强调文字颜色 1 3" xfId="642"/>
    <cellStyle name="强调文字颜色 1 3 2" xfId="643"/>
    <cellStyle name="强调文字颜色 1 4" xfId="644"/>
    <cellStyle name="强调文字颜色 1 4 2" xfId="645"/>
    <cellStyle name="强调文字颜色 1 5" xfId="646"/>
    <cellStyle name="强调文字颜色 1 6" xfId="647"/>
    <cellStyle name="强调文字颜色 2 2" xfId="648"/>
    <cellStyle name="强调文字颜色 2 3" xfId="649"/>
    <cellStyle name="强调文字颜色 2 4" xfId="650"/>
    <cellStyle name="强调文字颜色 2 5" xfId="651"/>
    <cellStyle name="强调文字颜色 2 6" xfId="652"/>
    <cellStyle name="强调文字颜色 3 2" xfId="653"/>
    <cellStyle name="强调文字颜色 3 2 2" xfId="654"/>
    <cellStyle name="强调文字颜色 3 3" xfId="655"/>
    <cellStyle name="强调文字颜色 3 4" xfId="656"/>
    <cellStyle name="强调文字颜色 3 4 2" xfId="657"/>
    <cellStyle name="强调文字颜色 3 5" xfId="658"/>
    <cellStyle name="强调文字颜色 3 6" xfId="659"/>
    <cellStyle name="强调文字颜色 4 2 2" xfId="660"/>
    <cellStyle name="强调文字颜色 4 3" xfId="661"/>
    <cellStyle name="强调文字颜色 4 3 2" xfId="662"/>
    <cellStyle name="强调文字颜色 4 4" xfId="663"/>
    <cellStyle name="强调文字颜色 4 4 2" xfId="664"/>
    <cellStyle name="强调文字颜色 4 5" xfId="665"/>
    <cellStyle name="强调文字颜色 4 6" xfId="666"/>
    <cellStyle name="强调文字颜色 5 2" xfId="667"/>
    <cellStyle name="强调文字颜色 5 3" xfId="668"/>
    <cellStyle name="强调文字颜色 5 3 2" xfId="669"/>
    <cellStyle name="强调文字颜色 5 4" xfId="670"/>
    <cellStyle name="强调文字颜色 5 4 2" xfId="671"/>
    <cellStyle name="强调文字颜色 5 5" xfId="672"/>
    <cellStyle name="强调文字颜色 5 6" xfId="673"/>
    <cellStyle name="强调文字颜色 6 2" xfId="674"/>
    <cellStyle name="强调文字颜色 6 2 2" xfId="675"/>
    <cellStyle name="强调文字颜色 6 3" xfId="676"/>
    <cellStyle name="强调文字颜色 6 3 2" xfId="677"/>
    <cellStyle name="强调文字颜色 6 4" xfId="678"/>
    <cellStyle name="强调文字颜色 6 5" xfId="679"/>
    <cellStyle name="强调文字颜色 6 6" xfId="680"/>
    <cellStyle name="商品名称" xfId="681"/>
    <cellStyle name="适中 2" xfId="682"/>
    <cellStyle name="适中 2 2" xfId="683"/>
    <cellStyle name="适中 3" xfId="684"/>
    <cellStyle name="适中 3 2" xfId="685"/>
    <cellStyle name="适中 4" xfId="686"/>
    <cellStyle name="适中 4 2" xfId="687"/>
    <cellStyle name="适中 5" xfId="688"/>
    <cellStyle name="适中 6" xfId="689"/>
    <cellStyle name="输出 2" xfId="690"/>
    <cellStyle name="输出 2 2" xfId="691"/>
    <cellStyle name="输出 3" xfId="692"/>
    <cellStyle name="输出 3 2" xfId="693"/>
    <cellStyle name="输出 4" xfId="694"/>
    <cellStyle name="输出 5" xfId="695"/>
    <cellStyle name="输出 6" xfId="696"/>
    <cellStyle name="输入 2" xfId="697"/>
    <cellStyle name="输入 2 2" xfId="698"/>
    <cellStyle name="输入 3" xfId="699"/>
    <cellStyle name="输入 3 2" xfId="700"/>
    <cellStyle name="输入 4" xfId="701"/>
    <cellStyle name="输入 4 2" xfId="702"/>
    <cellStyle name="输入 5" xfId="703"/>
    <cellStyle name="输入 6" xfId="704"/>
    <cellStyle name="数量" xfId="705"/>
    <cellStyle name="未定义" xfId="706"/>
    <cellStyle name="样式 1" xfId="707"/>
    <cellStyle name="样式 1 2" xfId="708"/>
    <cellStyle name="样式 1 2 2" xfId="709"/>
    <cellStyle name="样式 1 3" xfId="710"/>
    <cellStyle name="昗弨_Pacific Region P&amp;L" xfId="711"/>
    <cellStyle name="寘嬫愗傝 [0.00]_Region Orders (2)" xfId="712"/>
    <cellStyle name="寘嬫愗傝_Region Orders (2)" xfId="713"/>
    <cellStyle name="注释 3" xfId="714"/>
    <cellStyle name="注释 4" xfId="715"/>
    <cellStyle name="注释 4 2" xfId="716"/>
    <cellStyle name="注释 5" xfId="717"/>
    <cellStyle name="注释 6" xfId="718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esktop\&#21525;&#23567;&#38738;\&#36130;&#25919;&#23616;&#21457;2019&#24180;&#39044;&#31639;190121&#22797;&#26680;\&#38597;&#29814;19&#24180;&#39044;&#31639;&#65288;&#20043;&#21069;&#25910;&#20837;&#26377;&#23454;&#32489;&#65289;\&#38597;&#29814;19&#24180;&#39044;&#31639;\&#38468;&#20214;7&#12289;8&#65306;&#38597;&#29814;&#40548;&#23665;&#24066;2019&#24180;&#40548;&#23665;&#24066;&#20065;&#38215;&#19968;&#33324;&#20844;&#20849;&#39044;&#31639;&#25910;&#25903;&#39044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总表"/>
      <sheetName val="一般预算收入"/>
      <sheetName val="一般预算支出-功能"/>
      <sheetName val="一般预算支出-经济"/>
    </sheetNames>
    <sheetDataSet>
      <sheetData sheetId="0"/>
      <sheetData sheetId="1"/>
      <sheetData sheetId="2">
        <row r="58">
          <cell r="C58">
            <v>0</v>
          </cell>
          <cell r="D58">
            <v>0</v>
          </cell>
        </row>
        <row r="63">
          <cell r="C63">
            <v>0</v>
          </cell>
          <cell r="D63">
            <v>0</v>
          </cell>
        </row>
      </sheetData>
      <sheetData sheetId="3">
        <row r="6">
          <cell r="B6" t="str">
            <v>一般公共服务支出</v>
          </cell>
        </row>
        <row r="310">
          <cell r="B310" t="str">
            <v>公共安全支出</v>
          </cell>
        </row>
        <row r="399">
          <cell r="B399" t="str">
            <v>教育支出</v>
          </cell>
        </row>
        <row r="454">
          <cell r="B454" t="str">
            <v>科学技术支出</v>
          </cell>
          <cell r="C454">
            <v>0</v>
          </cell>
        </row>
        <row r="510">
          <cell r="B510" t="str">
            <v>文化旅游体育与传媒支出</v>
          </cell>
        </row>
        <row r="566">
          <cell r="B566" t="str">
            <v>社会保障和就业支出</v>
          </cell>
        </row>
        <row r="694">
          <cell r="B694" t="str">
            <v>卫生健康支出</v>
          </cell>
        </row>
        <row r="767">
          <cell r="B767" t="str">
            <v>节能环保支出</v>
          </cell>
          <cell r="C767">
            <v>0</v>
          </cell>
        </row>
        <row r="845">
          <cell r="B845" t="str">
            <v>城乡社区支出</v>
          </cell>
        </row>
        <row r="868">
          <cell r="B868" t="str">
            <v>农林水支出</v>
          </cell>
        </row>
        <row r="993">
          <cell r="B993" t="str">
            <v>交通运输支出</v>
          </cell>
          <cell r="C993">
            <v>0</v>
          </cell>
        </row>
        <row r="1057">
          <cell r="B1057" t="str">
            <v>资源勘探信息等支出</v>
          </cell>
        </row>
        <row r="1123">
          <cell r="B1123" t="str">
            <v>商业服务业等支出</v>
          </cell>
          <cell r="C1123">
            <v>0</v>
          </cell>
        </row>
        <row r="1143">
          <cell r="B1143" t="str">
            <v>金融支出</v>
          </cell>
          <cell r="C1143">
            <v>0</v>
          </cell>
        </row>
        <row r="1172">
          <cell r="B1172" t="str">
            <v>援助其他地区支出</v>
          </cell>
          <cell r="C1172">
            <v>0</v>
          </cell>
        </row>
        <row r="1182">
          <cell r="B1182" t="str">
            <v>自然资源海洋气象等支出</v>
          </cell>
          <cell r="C1182">
            <v>0</v>
          </cell>
        </row>
        <row r="1247">
          <cell r="B1247" t="str">
            <v>住房保障支出</v>
          </cell>
        </row>
        <row r="1267">
          <cell r="B1267" t="str">
            <v>粮油物资储备支出</v>
          </cell>
          <cell r="C1267">
            <v>0</v>
          </cell>
        </row>
        <row r="1320">
          <cell r="C1320">
            <v>0</v>
          </cell>
        </row>
        <row r="1378">
          <cell r="C1378">
            <v>0</v>
          </cell>
        </row>
        <row r="1382">
          <cell r="C1382">
            <v>0</v>
          </cell>
        </row>
        <row r="1390">
          <cell r="C1390">
            <v>0</v>
          </cell>
        </row>
        <row r="1400">
          <cell r="C1400">
            <v>0</v>
          </cell>
        </row>
        <row r="1403">
          <cell r="C1403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23"/>
  <sheetViews>
    <sheetView workbookViewId="0">
      <selection activeCell="A9" sqref="A9:J9"/>
    </sheetView>
  </sheetViews>
  <sheetFormatPr defaultColWidth="9" defaultRowHeight="14.25"/>
  <cols>
    <col min="1" max="1" width="9" style="167"/>
    <col min="2" max="2" width="10.3333333333333" style="167" customWidth="1"/>
    <col min="3" max="3" width="8.33333333333333" style="167" customWidth="1"/>
    <col min="4" max="4" width="9" style="167"/>
    <col min="5" max="5" width="17.6666666666667" style="167" customWidth="1"/>
    <col min="6" max="9" width="9" style="167"/>
    <col min="10" max="10" width="25.1083333333333" style="167" customWidth="1"/>
    <col min="11" max="257" width="9" style="167"/>
    <col min="258" max="258" width="10.3333333333333" style="167" customWidth="1"/>
    <col min="259" max="259" width="8.33333333333333" style="167" customWidth="1"/>
    <col min="260" max="513" width="9" style="167"/>
    <col min="514" max="514" width="10.3333333333333" style="167" customWidth="1"/>
    <col min="515" max="515" width="8.33333333333333" style="167" customWidth="1"/>
    <col min="516" max="769" width="9" style="167"/>
    <col min="770" max="770" width="10.3333333333333" style="167" customWidth="1"/>
    <col min="771" max="771" width="8.33333333333333" style="167" customWidth="1"/>
    <col min="772" max="1025" width="9" style="167"/>
    <col min="1026" max="1026" width="10.3333333333333" style="167" customWidth="1"/>
    <col min="1027" max="1027" width="8.33333333333333" style="167" customWidth="1"/>
    <col min="1028" max="1281" width="9" style="167"/>
    <col min="1282" max="1282" width="10.3333333333333" style="167" customWidth="1"/>
    <col min="1283" max="1283" width="8.33333333333333" style="167" customWidth="1"/>
    <col min="1284" max="1537" width="9" style="167"/>
    <col min="1538" max="1538" width="10.3333333333333" style="167" customWidth="1"/>
    <col min="1539" max="1539" width="8.33333333333333" style="167" customWidth="1"/>
    <col min="1540" max="1793" width="9" style="167"/>
    <col min="1794" max="1794" width="10.3333333333333" style="167" customWidth="1"/>
    <col min="1795" max="1795" width="8.33333333333333" style="167" customWidth="1"/>
    <col min="1796" max="2049" width="9" style="167"/>
    <col min="2050" max="2050" width="10.3333333333333" style="167" customWidth="1"/>
    <col min="2051" max="2051" width="8.33333333333333" style="167" customWidth="1"/>
    <col min="2052" max="2305" width="9" style="167"/>
    <col min="2306" max="2306" width="10.3333333333333" style="167" customWidth="1"/>
    <col min="2307" max="2307" width="8.33333333333333" style="167" customWidth="1"/>
    <col min="2308" max="2561" width="9" style="167"/>
    <col min="2562" max="2562" width="10.3333333333333" style="167" customWidth="1"/>
    <col min="2563" max="2563" width="8.33333333333333" style="167" customWidth="1"/>
    <col min="2564" max="2817" width="9" style="167"/>
    <col min="2818" max="2818" width="10.3333333333333" style="167" customWidth="1"/>
    <col min="2819" max="2819" width="8.33333333333333" style="167" customWidth="1"/>
    <col min="2820" max="3073" width="9" style="167"/>
    <col min="3074" max="3074" width="10.3333333333333" style="167" customWidth="1"/>
    <col min="3075" max="3075" width="8.33333333333333" style="167" customWidth="1"/>
    <col min="3076" max="3329" width="9" style="167"/>
    <col min="3330" max="3330" width="10.3333333333333" style="167" customWidth="1"/>
    <col min="3331" max="3331" width="8.33333333333333" style="167" customWidth="1"/>
    <col min="3332" max="3585" width="9" style="167"/>
    <col min="3586" max="3586" width="10.3333333333333" style="167" customWidth="1"/>
    <col min="3587" max="3587" width="8.33333333333333" style="167" customWidth="1"/>
    <col min="3588" max="3841" width="9" style="167"/>
    <col min="3842" max="3842" width="10.3333333333333" style="167" customWidth="1"/>
    <col min="3843" max="3843" width="8.33333333333333" style="167" customWidth="1"/>
    <col min="3844" max="4097" width="9" style="167"/>
    <col min="4098" max="4098" width="10.3333333333333" style="167" customWidth="1"/>
    <col min="4099" max="4099" width="8.33333333333333" style="167" customWidth="1"/>
    <col min="4100" max="4353" width="9" style="167"/>
    <col min="4354" max="4354" width="10.3333333333333" style="167" customWidth="1"/>
    <col min="4355" max="4355" width="8.33333333333333" style="167" customWidth="1"/>
    <col min="4356" max="4609" width="9" style="167"/>
    <col min="4610" max="4610" width="10.3333333333333" style="167" customWidth="1"/>
    <col min="4611" max="4611" width="8.33333333333333" style="167" customWidth="1"/>
    <col min="4612" max="4865" width="9" style="167"/>
    <col min="4866" max="4866" width="10.3333333333333" style="167" customWidth="1"/>
    <col min="4867" max="4867" width="8.33333333333333" style="167" customWidth="1"/>
    <col min="4868" max="5121" width="9" style="167"/>
    <col min="5122" max="5122" width="10.3333333333333" style="167" customWidth="1"/>
    <col min="5123" max="5123" width="8.33333333333333" style="167" customWidth="1"/>
    <col min="5124" max="5377" width="9" style="167"/>
    <col min="5378" max="5378" width="10.3333333333333" style="167" customWidth="1"/>
    <col min="5379" max="5379" width="8.33333333333333" style="167" customWidth="1"/>
    <col min="5380" max="5633" width="9" style="167"/>
    <col min="5634" max="5634" width="10.3333333333333" style="167" customWidth="1"/>
    <col min="5635" max="5635" width="8.33333333333333" style="167" customWidth="1"/>
    <col min="5636" max="5889" width="9" style="167"/>
    <col min="5890" max="5890" width="10.3333333333333" style="167" customWidth="1"/>
    <col min="5891" max="5891" width="8.33333333333333" style="167" customWidth="1"/>
    <col min="5892" max="6145" width="9" style="167"/>
    <col min="6146" max="6146" width="10.3333333333333" style="167" customWidth="1"/>
    <col min="6147" max="6147" width="8.33333333333333" style="167" customWidth="1"/>
    <col min="6148" max="6401" width="9" style="167"/>
    <col min="6402" max="6402" width="10.3333333333333" style="167" customWidth="1"/>
    <col min="6403" max="6403" width="8.33333333333333" style="167" customWidth="1"/>
    <col min="6404" max="6657" width="9" style="167"/>
    <col min="6658" max="6658" width="10.3333333333333" style="167" customWidth="1"/>
    <col min="6659" max="6659" width="8.33333333333333" style="167" customWidth="1"/>
    <col min="6660" max="6913" width="9" style="167"/>
    <col min="6914" max="6914" width="10.3333333333333" style="167" customWidth="1"/>
    <col min="6915" max="6915" width="8.33333333333333" style="167" customWidth="1"/>
    <col min="6916" max="7169" width="9" style="167"/>
    <col min="7170" max="7170" width="10.3333333333333" style="167" customWidth="1"/>
    <col min="7171" max="7171" width="8.33333333333333" style="167" customWidth="1"/>
    <col min="7172" max="7425" width="9" style="167"/>
    <col min="7426" max="7426" width="10.3333333333333" style="167" customWidth="1"/>
    <col min="7427" max="7427" width="8.33333333333333" style="167" customWidth="1"/>
    <col min="7428" max="7681" width="9" style="167"/>
    <col min="7682" max="7682" width="10.3333333333333" style="167" customWidth="1"/>
    <col min="7683" max="7683" width="8.33333333333333" style="167" customWidth="1"/>
    <col min="7684" max="7937" width="9" style="167"/>
    <col min="7938" max="7938" width="10.3333333333333" style="167" customWidth="1"/>
    <col min="7939" max="7939" width="8.33333333333333" style="167" customWidth="1"/>
    <col min="7940" max="8193" width="9" style="167"/>
    <col min="8194" max="8194" width="10.3333333333333" style="167" customWidth="1"/>
    <col min="8195" max="8195" width="8.33333333333333" style="167" customWidth="1"/>
    <col min="8196" max="8449" width="9" style="167"/>
    <col min="8450" max="8450" width="10.3333333333333" style="167" customWidth="1"/>
    <col min="8451" max="8451" width="8.33333333333333" style="167" customWidth="1"/>
    <col min="8452" max="8705" width="9" style="167"/>
    <col min="8706" max="8706" width="10.3333333333333" style="167" customWidth="1"/>
    <col min="8707" max="8707" width="8.33333333333333" style="167" customWidth="1"/>
    <col min="8708" max="8961" width="9" style="167"/>
    <col min="8962" max="8962" width="10.3333333333333" style="167" customWidth="1"/>
    <col min="8963" max="8963" width="8.33333333333333" style="167" customWidth="1"/>
    <col min="8964" max="9217" width="9" style="167"/>
    <col min="9218" max="9218" width="10.3333333333333" style="167" customWidth="1"/>
    <col min="9219" max="9219" width="8.33333333333333" style="167" customWidth="1"/>
    <col min="9220" max="9473" width="9" style="167"/>
    <col min="9474" max="9474" width="10.3333333333333" style="167" customWidth="1"/>
    <col min="9475" max="9475" width="8.33333333333333" style="167" customWidth="1"/>
    <col min="9476" max="9729" width="9" style="167"/>
    <col min="9730" max="9730" width="10.3333333333333" style="167" customWidth="1"/>
    <col min="9731" max="9731" width="8.33333333333333" style="167" customWidth="1"/>
    <col min="9732" max="9985" width="9" style="167"/>
    <col min="9986" max="9986" width="10.3333333333333" style="167" customWidth="1"/>
    <col min="9987" max="9987" width="8.33333333333333" style="167" customWidth="1"/>
    <col min="9988" max="10241" width="9" style="167"/>
    <col min="10242" max="10242" width="10.3333333333333" style="167" customWidth="1"/>
    <col min="10243" max="10243" width="8.33333333333333" style="167" customWidth="1"/>
    <col min="10244" max="10497" width="9" style="167"/>
    <col min="10498" max="10498" width="10.3333333333333" style="167" customWidth="1"/>
    <col min="10499" max="10499" width="8.33333333333333" style="167" customWidth="1"/>
    <col min="10500" max="10753" width="9" style="167"/>
    <col min="10754" max="10754" width="10.3333333333333" style="167" customWidth="1"/>
    <col min="10755" max="10755" width="8.33333333333333" style="167" customWidth="1"/>
    <col min="10756" max="11009" width="9" style="167"/>
    <col min="11010" max="11010" width="10.3333333333333" style="167" customWidth="1"/>
    <col min="11011" max="11011" width="8.33333333333333" style="167" customWidth="1"/>
    <col min="11012" max="11265" width="9" style="167"/>
    <col min="11266" max="11266" width="10.3333333333333" style="167" customWidth="1"/>
    <col min="11267" max="11267" width="8.33333333333333" style="167" customWidth="1"/>
    <col min="11268" max="11521" width="9" style="167"/>
    <col min="11522" max="11522" width="10.3333333333333" style="167" customWidth="1"/>
    <col min="11523" max="11523" width="8.33333333333333" style="167" customWidth="1"/>
    <col min="11524" max="11777" width="9" style="167"/>
    <col min="11778" max="11778" width="10.3333333333333" style="167" customWidth="1"/>
    <col min="11779" max="11779" width="8.33333333333333" style="167" customWidth="1"/>
    <col min="11780" max="12033" width="9" style="167"/>
    <col min="12034" max="12034" width="10.3333333333333" style="167" customWidth="1"/>
    <col min="12035" max="12035" width="8.33333333333333" style="167" customWidth="1"/>
    <col min="12036" max="12289" width="9" style="167"/>
    <col min="12290" max="12290" width="10.3333333333333" style="167" customWidth="1"/>
    <col min="12291" max="12291" width="8.33333333333333" style="167" customWidth="1"/>
    <col min="12292" max="12545" width="9" style="167"/>
    <col min="12546" max="12546" width="10.3333333333333" style="167" customWidth="1"/>
    <col min="12547" max="12547" width="8.33333333333333" style="167" customWidth="1"/>
    <col min="12548" max="12801" width="9" style="167"/>
    <col min="12802" max="12802" width="10.3333333333333" style="167" customWidth="1"/>
    <col min="12803" max="12803" width="8.33333333333333" style="167" customWidth="1"/>
    <col min="12804" max="13057" width="9" style="167"/>
    <col min="13058" max="13058" width="10.3333333333333" style="167" customWidth="1"/>
    <col min="13059" max="13059" width="8.33333333333333" style="167" customWidth="1"/>
    <col min="13060" max="13313" width="9" style="167"/>
    <col min="13314" max="13314" width="10.3333333333333" style="167" customWidth="1"/>
    <col min="13315" max="13315" width="8.33333333333333" style="167" customWidth="1"/>
    <col min="13316" max="13569" width="9" style="167"/>
    <col min="13570" max="13570" width="10.3333333333333" style="167" customWidth="1"/>
    <col min="13571" max="13571" width="8.33333333333333" style="167" customWidth="1"/>
    <col min="13572" max="13825" width="9" style="167"/>
    <col min="13826" max="13826" width="10.3333333333333" style="167" customWidth="1"/>
    <col min="13827" max="13827" width="8.33333333333333" style="167" customWidth="1"/>
    <col min="13828" max="14081" width="9" style="167"/>
    <col min="14082" max="14082" width="10.3333333333333" style="167" customWidth="1"/>
    <col min="14083" max="14083" width="8.33333333333333" style="167" customWidth="1"/>
    <col min="14084" max="14337" width="9" style="167"/>
    <col min="14338" max="14338" width="10.3333333333333" style="167" customWidth="1"/>
    <col min="14339" max="14339" width="8.33333333333333" style="167" customWidth="1"/>
    <col min="14340" max="14593" width="9" style="167"/>
    <col min="14594" max="14594" width="10.3333333333333" style="167" customWidth="1"/>
    <col min="14595" max="14595" width="8.33333333333333" style="167" customWidth="1"/>
    <col min="14596" max="14849" width="9" style="167"/>
    <col min="14850" max="14850" width="10.3333333333333" style="167" customWidth="1"/>
    <col min="14851" max="14851" width="8.33333333333333" style="167" customWidth="1"/>
    <col min="14852" max="15105" width="9" style="167"/>
    <col min="15106" max="15106" width="10.3333333333333" style="167" customWidth="1"/>
    <col min="15107" max="15107" width="8.33333333333333" style="167" customWidth="1"/>
    <col min="15108" max="15361" width="9" style="167"/>
    <col min="15362" max="15362" width="10.3333333333333" style="167" customWidth="1"/>
    <col min="15363" max="15363" width="8.33333333333333" style="167" customWidth="1"/>
    <col min="15364" max="15617" width="9" style="167"/>
    <col min="15618" max="15618" width="10.3333333333333" style="167" customWidth="1"/>
    <col min="15619" max="15619" width="8.33333333333333" style="167" customWidth="1"/>
    <col min="15620" max="15873" width="9" style="167"/>
    <col min="15874" max="15874" width="10.3333333333333" style="167" customWidth="1"/>
    <col min="15875" max="15875" width="8.33333333333333" style="167" customWidth="1"/>
    <col min="15876" max="16129" width="9" style="167"/>
    <col min="16130" max="16130" width="10.3333333333333" style="167" customWidth="1"/>
    <col min="16131" max="16131" width="8.33333333333333" style="167" customWidth="1"/>
    <col min="16132" max="16384" width="9" style="167"/>
  </cols>
  <sheetData>
    <row r="1" ht="21.75" customHeight="1" spans="1:6">
      <c r="A1" s="168" t="s">
        <v>0</v>
      </c>
      <c r="B1" s="168"/>
      <c r="C1" s="168"/>
      <c r="D1" s="169"/>
      <c r="E1" s="170"/>
      <c r="F1" s="170"/>
    </row>
    <row r="2" ht="15.75" customHeight="1" spans="1:4">
      <c r="A2" s="168"/>
      <c r="B2" s="168"/>
      <c r="C2" s="168"/>
      <c r="D2" s="169"/>
    </row>
    <row r="3" ht="15.75" customHeight="1" spans="1:4">
      <c r="A3" s="168"/>
      <c r="B3" s="168"/>
      <c r="C3" s="168"/>
      <c r="D3" s="169"/>
    </row>
    <row r="4" ht="15.75" customHeight="1" spans="1:4">
      <c r="A4" s="168"/>
      <c r="B4" s="168"/>
      <c r="C4" s="168"/>
      <c r="D4" s="169"/>
    </row>
    <row r="5" ht="15.75" customHeight="1" spans="1:4">
      <c r="A5" s="168"/>
      <c r="B5" s="168"/>
      <c r="C5" s="168"/>
      <c r="D5" s="169"/>
    </row>
    <row r="6" ht="15.75" customHeight="1" spans="1:3">
      <c r="A6" s="171"/>
      <c r="B6" s="171"/>
      <c r="C6" s="171"/>
    </row>
    <row r="7" ht="15.75" customHeight="1" spans="1:3">
      <c r="A7" s="171"/>
      <c r="B7" s="171"/>
      <c r="C7" s="171"/>
    </row>
    <row r="8" ht="51" customHeight="1" spans="1:3">
      <c r="A8" s="171"/>
      <c r="B8" s="171"/>
      <c r="C8" s="171"/>
    </row>
    <row r="9" ht="73.2" customHeight="1" spans="1:10">
      <c r="A9" s="172" t="s">
        <v>1</v>
      </c>
      <c r="B9" s="172"/>
      <c r="C9" s="172"/>
      <c r="D9" s="172"/>
      <c r="E9" s="172"/>
      <c r="F9" s="172"/>
      <c r="G9" s="172"/>
      <c r="H9" s="172"/>
      <c r="I9" s="172"/>
      <c r="J9" s="172"/>
    </row>
    <row r="11" ht="25.5" spans="1:10">
      <c r="A11" s="173"/>
      <c r="B11" s="173"/>
      <c r="C11" s="173"/>
      <c r="D11" s="173"/>
      <c r="E11" s="173"/>
      <c r="F11" s="173"/>
      <c r="G11" s="173"/>
      <c r="H11" s="173"/>
      <c r="I11" s="173"/>
      <c r="J11" s="173"/>
    </row>
    <row r="12" ht="18.75" spans="1:10">
      <c r="A12" s="174"/>
      <c r="B12" s="174"/>
      <c r="C12" s="174"/>
      <c r="D12" s="174"/>
      <c r="E12" s="174"/>
      <c r="F12" s="174"/>
      <c r="G12" s="174"/>
      <c r="H12" s="174"/>
      <c r="I12" s="174"/>
      <c r="J12" s="174"/>
    </row>
    <row r="13" ht="18.75" spans="1:10">
      <c r="A13" s="174"/>
      <c r="B13" s="174"/>
      <c r="C13" s="174"/>
      <c r="D13" s="174"/>
      <c r="E13" s="174"/>
      <c r="F13" s="174"/>
      <c r="G13" s="174"/>
      <c r="H13" s="174"/>
      <c r="I13" s="174"/>
      <c r="J13" s="174"/>
    </row>
    <row r="14" ht="18.75" spans="1:10">
      <c r="A14" s="174"/>
      <c r="B14" s="174"/>
      <c r="C14" s="174"/>
      <c r="D14" s="174"/>
      <c r="E14" s="174"/>
      <c r="F14" s="174"/>
      <c r="G14" s="174"/>
      <c r="H14" s="174"/>
      <c r="I14" s="174"/>
      <c r="J14" s="174"/>
    </row>
    <row r="15" ht="18.75" spans="1:10">
      <c r="A15" s="174"/>
      <c r="B15" s="174"/>
      <c r="C15" s="174"/>
      <c r="D15" s="174"/>
      <c r="E15" s="174"/>
      <c r="F15" s="174"/>
      <c r="G15" s="174"/>
      <c r="H15" s="174"/>
      <c r="I15" s="174"/>
      <c r="J15" s="174"/>
    </row>
    <row r="16" ht="24.9" customHeight="1" spans="1:10">
      <c r="A16" s="174"/>
      <c r="B16" s="174"/>
      <c r="C16" s="175"/>
      <c r="D16" s="174"/>
      <c r="F16" s="174"/>
      <c r="G16" s="176"/>
      <c r="H16" s="176"/>
      <c r="I16" s="176"/>
      <c r="J16" s="174"/>
    </row>
    <row r="17" ht="24.9" customHeight="1" spans="1:10">
      <c r="A17" s="174"/>
      <c r="B17" s="174"/>
      <c r="C17" s="175"/>
      <c r="D17" s="174"/>
      <c r="F17" s="174"/>
      <c r="G17" s="176"/>
      <c r="H17" s="176"/>
      <c r="I17" s="176"/>
      <c r="J17" s="174"/>
    </row>
    <row r="18" ht="24.9" customHeight="1" spans="1:10">
      <c r="A18" s="174"/>
      <c r="B18" s="174"/>
      <c r="C18" s="175"/>
      <c r="D18" s="174"/>
      <c r="F18" s="174"/>
      <c r="G18" s="176"/>
      <c r="H18" s="176"/>
      <c r="I18" s="176"/>
      <c r="J18" s="174"/>
    </row>
    <row r="19" ht="18.75" spans="1:10">
      <c r="A19" s="174"/>
      <c r="B19" s="174"/>
      <c r="C19" s="174"/>
      <c r="D19" s="174"/>
      <c r="E19" s="174"/>
      <c r="F19" s="174"/>
      <c r="G19" s="174"/>
      <c r="H19" s="174"/>
      <c r="I19" s="174"/>
      <c r="J19" s="174"/>
    </row>
    <row r="20" ht="18.75" spans="1:10">
      <c r="A20" s="174"/>
      <c r="B20" s="174"/>
      <c r="C20" s="174"/>
      <c r="D20" s="174"/>
      <c r="E20" s="174"/>
      <c r="F20" s="174"/>
      <c r="G20" s="174"/>
      <c r="H20" s="174"/>
      <c r="I20" s="174"/>
      <c r="J20" s="174"/>
    </row>
    <row r="21" ht="18.75" spans="1:10">
      <c r="A21" s="174"/>
      <c r="B21" s="174"/>
      <c r="C21" s="174"/>
      <c r="D21" s="174"/>
      <c r="E21" s="174"/>
      <c r="F21" s="174"/>
      <c r="G21" s="174"/>
      <c r="H21" s="174"/>
      <c r="I21" s="174"/>
      <c r="J21" s="174"/>
    </row>
    <row r="22" ht="18.75" spans="1:10">
      <c r="A22" s="174"/>
      <c r="B22" s="174"/>
      <c r="C22" s="174"/>
      <c r="D22" s="174"/>
      <c r="E22" s="174"/>
      <c r="F22" s="174"/>
      <c r="G22" s="174"/>
      <c r="H22" s="174"/>
      <c r="I22" s="174"/>
      <c r="J22" s="174"/>
    </row>
    <row r="23" ht="18.75" spans="2:9">
      <c r="B23" s="175"/>
      <c r="C23" s="174"/>
      <c r="E23" s="174"/>
      <c r="F23" s="174"/>
      <c r="G23" s="174"/>
      <c r="H23" s="174"/>
      <c r="I23" s="177"/>
    </row>
  </sheetData>
  <mergeCells count="3">
    <mergeCell ref="A9:J9"/>
    <mergeCell ref="A11:J11"/>
    <mergeCell ref="A1:C2"/>
  </mergeCells>
  <printOptions horizontalCentered="1"/>
  <pageMargins left="0" right="0" top="0.393700787401575" bottom="0.393700787401575" header="0" footer="0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tabSelected="1" topLeftCell="C1" workbookViewId="0">
      <selection activeCell="C1" sqref="$A1:$XFD1048576"/>
    </sheetView>
  </sheetViews>
  <sheetFormatPr defaultColWidth="10" defaultRowHeight="14.25"/>
  <cols>
    <col min="1" max="1" width="10.2166666666667" style="133" customWidth="1"/>
    <col min="2" max="2" width="23.4416666666667" style="133" customWidth="1"/>
    <col min="3" max="3" width="17.3333333333333" style="133" customWidth="1"/>
    <col min="4" max="4" width="16.1083333333333" style="133" customWidth="1"/>
    <col min="5" max="5" width="14.5583333333333" style="133" customWidth="1"/>
    <col min="6" max="6" width="13.8833333333333" style="133" customWidth="1"/>
    <col min="7" max="7" width="8.33333333333333" style="133" customWidth="1"/>
    <col min="8" max="8" width="27.8833333333333" style="133" customWidth="1"/>
    <col min="9" max="9" width="15.6666666666667" style="133" customWidth="1"/>
    <col min="10" max="10" width="15.4416666666667" style="133" customWidth="1"/>
    <col min="11" max="11" width="14.2166666666667" style="133" customWidth="1"/>
    <col min="12" max="13" width="14.6666666666667" style="133" customWidth="1"/>
    <col min="14" max="258" width="10" style="133"/>
    <col min="259" max="259" width="10.2166666666667" style="133" customWidth="1"/>
    <col min="260" max="260" width="23.4416666666667" style="133" customWidth="1"/>
    <col min="261" max="261" width="17.3333333333333" style="133" customWidth="1"/>
    <col min="262" max="262" width="16.1083333333333" style="133" customWidth="1"/>
    <col min="263" max="263" width="13.8833333333333" style="133" customWidth="1"/>
    <col min="264" max="264" width="8.33333333333333" style="133" customWidth="1"/>
    <col min="265" max="265" width="27.8833333333333" style="133" customWidth="1"/>
    <col min="266" max="266" width="15.6666666666667" style="133" customWidth="1"/>
    <col min="267" max="267" width="15.4416666666667" style="133" customWidth="1"/>
    <col min="268" max="269" width="14.6666666666667" style="133" customWidth="1"/>
    <col min="270" max="514" width="10" style="133"/>
    <col min="515" max="515" width="10.2166666666667" style="133" customWidth="1"/>
    <col min="516" max="516" width="23.4416666666667" style="133" customWidth="1"/>
    <col min="517" max="517" width="17.3333333333333" style="133" customWidth="1"/>
    <col min="518" max="518" width="16.1083333333333" style="133" customWidth="1"/>
    <col min="519" max="519" width="13.8833333333333" style="133" customWidth="1"/>
    <col min="520" max="520" width="8.33333333333333" style="133" customWidth="1"/>
    <col min="521" max="521" width="27.8833333333333" style="133" customWidth="1"/>
    <col min="522" max="522" width="15.6666666666667" style="133" customWidth="1"/>
    <col min="523" max="523" width="15.4416666666667" style="133" customWidth="1"/>
    <col min="524" max="525" width="14.6666666666667" style="133" customWidth="1"/>
    <col min="526" max="770" width="10" style="133"/>
    <col min="771" max="771" width="10.2166666666667" style="133" customWidth="1"/>
    <col min="772" max="772" width="23.4416666666667" style="133" customWidth="1"/>
    <col min="773" max="773" width="17.3333333333333" style="133" customWidth="1"/>
    <col min="774" max="774" width="16.1083333333333" style="133" customWidth="1"/>
    <col min="775" max="775" width="13.8833333333333" style="133" customWidth="1"/>
    <col min="776" max="776" width="8.33333333333333" style="133" customWidth="1"/>
    <col min="777" max="777" width="27.8833333333333" style="133" customWidth="1"/>
    <col min="778" max="778" width="15.6666666666667" style="133" customWidth="1"/>
    <col min="779" max="779" width="15.4416666666667" style="133" customWidth="1"/>
    <col min="780" max="781" width="14.6666666666667" style="133" customWidth="1"/>
    <col min="782" max="1026" width="10" style="133"/>
    <col min="1027" max="1027" width="10.2166666666667" style="133" customWidth="1"/>
    <col min="1028" max="1028" width="23.4416666666667" style="133" customWidth="1"/>
    <col min="1029" max="1029" width="17.3333333333333" style="133" customWidth="1"/>
    <col min="1030" max="1030" width="16.1083333333333" style="133" customWidth="1"/>
    <col min="1031" max="1031" width="13.8833333333333" style="133" customWidth="1"/>
    <col min="1032" max="1032" width="8.33333333333333" style="133" customWidth="1"/>
    <col min="1033" max="1033" width="27.8833333333333" style="133" customWidth="1"/>
    <col min="1034" max="1034" width="15.6666666666667" style="133" customWidth="1"/>
    <col min="1035" max="1035" width="15.4416666666667" style="133" customWidth="1"/>
    <col min="1036" max="1037" width="14.6666666666667" style="133" customWidth="1"/>
    <col min="1038" max="1282" width="10" style="133"/>
    <col min="1283" max="1283" width="10.2166666666667" style="133" customWidth="1"/>
    <col min="1284" max="1284" width="23.4416666666667" style="133" customWidth="1"/>
    <col min="1285" max="1285" width="17.3333333333333" style="133" customWidth="1"/>
    <col min="1286" max="1286" width="16.1083333333333" style="133" customWidth="1"/>
    <col min="1287" max="1287" width="13.8833333333333" style="133" customWidth="1"/>
    <col min="1288" max="1288" width="8.33333333333333" style="133" customWidth="1"/>
    <col min="1289" max="1289" width="27.8833333333333" style="133" customWidth="1"/>
    <col min="1290" max="1290" width="15.6666666666667" style="133" customWidth="1"/>
    <col min="1291" max="1291" width="15.4416666666667" style="133" customWidth="1"/>
    <col min="1292" max="1293" width="14.6666666666667" style="133" customWidth="1"/>
    <col min="1294" max="1538" width="10" style="133"/>
    <col min="1539" max="1539" width="10.2166666666667" style="133" customWidth="1"/>
    <col min="1540" max="1540" width="23.4416666666667" style="133" customWidth="1"/>
    <col min="1541" max="1541" width="17.3333333333333" style="133" customWidth="1"/>
    <col min="1542" max="1542" width="16.1083333333333" style="133" customWidth="1"/>
    <col min="1543" max="1543" width="13.8833333333333" style="133" customWidth="1"/>
    <col min="1544" max="1544" width="8.33333333333333" style="133" customWidth="1"/>
    <col min="1545" max="1545" width="27.8833333333333" style="133" customWidth="1"/>
    <col min="1546" max="1546" width="15.6666666666667" style="133" customWidth="1"/>
    <col min="1547" max="1547" width="15.4416666666667" style="133" customWidth="1"/>
    <col min="1548" max="1549" width="14.6666666666667" style="133" customWidth="1"/>
    <col min="1550" max="1794" width="10" style="133"/>
    <col min="1795" max="1795" width="10.2166666666667" style="133" customWidth="1"/>
    <col min="1796" max="1796" width="23.4416666666667" style="133" customWidth="1"/>
    <col min="1797" max="1797" width="17.3333333333333" style="133" customWidth="1"/>
    <col min="1798" max="1798" width="16.1083333333333" style="133" customWidth="1"/>
    <col min="1799" max="1799" width="13.8833333333333" style="133" customWidth="1"/>
    <col min="1800" max="1800" width="8.33333333333333" style="133" customWidth="1"/>
    <col min="1801" max="1801" width="27.8833333333333" style="133" customWidth="1"/>
    <col min="1802" max="1802" width="15.6666666666667" style="133" customWidth="1"/>
    <col min="1803" max="1803" width="15.4416666666667" style="133" customWidth="1"/>
    <col min="1804" max="1805" width="14.6666666666667" style="133" customWidth="1"/>
    <col min="1806" max="2050" width="10" style="133"/>
    <col min="2051" max="2051" width="10.2166666666667" style="133" customWidth="1"/>
    <col min="2052" max="2052" width="23.4416666666667" style="133" customWidth="1"/>
    <col min="2053" max="2053" width="17.3333333333333" style="133" customWidth="1"/>
    <col min="2054" max="2054" width="16.1083333333333" style="133" customWidth="1"/>
    <col min="2055" max="2055" width="13.8833333333333" style="133" customWidth="1"/>
    <col min="2056" max="2056" width="8.33333333333333" style="133" customWidth="1"/>
    <col min="2057" max="2057" width="27.8833333333333" style="133" customWidth="1"/>
    <col min="2058" max="2058" width="15.6666666666667" style="133" customWidth="1"/>
    <col min="2059" max="2059" width="15.4416666666667" style="133" customWidth="1"/>
    <col min="2060" max="2061" width="14.6666666666667" style="133" customWidth="1"/>
    <col min="2062" max="2306" width="10" style="133"/>
    <col min="2307" max="2307" width="10.2166666666667" style="133" customWidth="1"/>
    <col min="2308" max="2308" width="23.4416666666667" style="133" customWidth="1"/>
    <col min="2309" max="2309" width="17.3333333333333" style="133" customWidth="1"/>
    <col min="2310" max="2310" width="16.1083333333333" style="133" customWidth="1"/>
    <col min="2311" max="2311" width="13.8833333333333" style="133" customWidth="1"/>
    <col min="2312" max="2312" width="8.33333333333333" style="133" customWidth="1"/>
    <col min="2313" max="2313" width="27.8833333333333" style="133" customWidth="1"/>
    <col min="2314" max="2314" width="15.6666666666667" style="133" customWidth="1"/>
    <col min="2315" max="2315" width="15.4416666666667" style="133" customWidth="1"/>
    <col min="2316" max="2317" width="14.6666666666667" style="133" customWidth="1"/>
    <col min="2318" max="2562" width="10" style="133"/>
    <col min="2563" max="2563" width="10.2166666666667" style="133" customWidth="1"/>
    <col min="2564" max="2564" width="23.4416666666667" style="133" customWidth="1"/>
    <col min="2565" max="2565" width="17.3333333333333" style="133" customWidth="1"/>
    <col min="2566" max="2566" width="16.1083333333333" style="133" customWidth="1"/>
    <col min="2567" max="2567" width="13.8833333333333" style="133" customWidth="1"/>
    <col min="2568" max="2568" width="8.33333333333333" style="133" customWidth="1"/>
    <col min="2569" max="2569" width="27.8833333333333" style="133" customWidth="1"/>
    <col min="2570" max="2570" width="15.6666666666667" style="133" customWidth="1"/>
    <col min="2571" max="2571" width="15.4416666666667" style="133" customWidth="1"/>
    <col min="2572" max="2573" width="14.6666666666667" style="133" customWidth="1"/>
    <col min="2574" max="2818" width="10" style="133"/>
    <col min="2819" max="2819" width="10.2166666666667" style="133" customWidth="1"/>
    <col min="2820" max="2820" width="23.4416666666667" style="133" customWidth="1"/>
    <col min="2821" max="2821" width="17.3333333333333" style="133" customWidth="1"/>
    <col min="2822" max="2822" width="16.1083333333333" style="133" customWidth="1"/>
    <col min="2823" max="2823" width="13.8833333333333" style="133" customWidth="1"/>
    <col min="2824" max="2824" width="8.33333333333333" style="133" customWidth="1"/>
    <col min="2825" max="2825" width="27.8833333333333" style="133" customWidth="1"/>
    <col min="2826" max="2826" width="15.6666666666667" style="133" customWidth="1"/>
    <col min="2827" max="2827" width="15.4416666666667" style="133" customWidth="1"/>
    <col min="2828" max="2829" width="14.6666666666667" style="133" customWidth="1"/>
    <col min="2830" max="3074" width="10" style="133"/>
    <col min="3075" max="3075" width="10.2166666666667" style="133" customWidth="1"/>
    <col min="3076" max="3076" width="23.4416666666667" style="133" customWidth="1"/>
    <col min="3077" max="3077" width="17.3333333333333" style="133" customWidth="1"/>
    <col min="3078" max="3078" width="16.1083333333333" style="133" customWidth="1"/>
    <col min="3079" max="3079" width="13.8833333333333" style="133" customWidth="1"/>
    <col min="3080" max="3080" width="8.33333333333333" style="133" customWidth="1"/>
    <col min="3081" max="3081" width="27.8833333333333" style="133" customWidth="1"/>
    <col min="3082" max="3082" width="15.6666666666667" style="133" customWidth="1"/>
    <col min="3083" max="3083" width="15.4416666666667" style="133" customWidth="1"/>
    <col min="3084" max="3085" width="14.6666666666667" style="133" customWidth="1"/>
    <col min="3086" max="3330" width="10" style="133"/>
    <col min="3331" max="3331" width="10.2166666666667" style="133" customWidth="1"/>
    <col min="3332" max="3332" width="23.4416666666667" style="133" customWidth="1"/>
    <col min="3333" max="3333" width="17.3333333333333" style="133" customWidth="1"/>
    <col min="3334" max="3334" width="16.1083333333333" style="133" customWidth="1"/>
    <col min="3335" max="3335" width="13.8833333333333" style="133" customWidth="1"/>
    <col min="3336" max="3336" width="8.33333333333333" style="133" customWidth="1"/>
    <col min="3337" max="3337" width="27.8833333333333" style="133" customWidth="1"/>
    <col min="3338" max="3338" width="15.6666666666667" style="133" customWidth="1"/>
    <col min="3339" max="3339" width="15.4416666666667" style="133" customWidth="1"/>
    <col min="3340" max="3341" width="14.6666666666667" style="133" customWidth="1"/>
    <col min="3342" max="3586" width="10" style="133"/>
    <col min="3587" max="3587" width="10.2166666666667" style="133" customWidth="1"/>
    <col min="3588" max="3588" width="23.4416666666667" style="133" customWidth="1"/>
    <col min="3589" max="3589" width="17.3333333333333" style="133" customWidth="1"/>
    <col min="3590" max="3590" width="16.1083333333333" style="133" customWidth="1"/>
    <col min="3591" max="3591" width="13.8833333333333" style="133" customWidth="1"/>
    <col min="3592" max="3592" width="8.33333333333333" style="133" customWidth="1"/>
    <col min="3593" max="3593" width="27.8833333333333" style="133" customWidth="1"/>
    <col min="3594" max="3594" width="15.6666666666667" style="133" customWidth="1"/>
    <col min="3595" max="3595" width="15.4416666666667" style="133" customWidth="1"/>
    <col min="3596" max="3597" width="14.6666666666667" style="133" customWidth="1"/>
    <col min="3598" max="3842" width="10" style="133"/>
    <col min="3843" max="3843" width="10.2166666666667" style="133" customWidth="1"/>
    <col min="3844" max="3844" width="23.4416666666667" style="133" customWidth="1"/>
    <col min="3845" max="3845" width="17.3333333333333" style="133" customWidth="1"/>
    <col min="3846" max="3846" width="16.1083333333333" style="133" customWidth="1"/>
    <col min="3847" max="3847" width="13.8833333333333" style="133" customWidth="1"/>
    <col min="3848" max="3848" width="8.33333333333333" style="133" customWidth="1"/>
    <col min="3849" max="3849" width="27.8833333333333" style="133" customWidth="1"/>
    <col min="3850" max="3850" width="15.6666666666667" style="133" customWidth="1"/>
    <col min="3851" max="3851" width="15.4416666666667" style="133" customWidth="1"/>
    <col min="3852" max="3853" width="14.6666666666667" style="133" customWidth="1"/>
    <col min="3854" max="4098" width="10" style="133"/>
    <col min="4099" max="4099" width="10.2166666666667" style="133" customWidth="1"/>
    <col min="4100" max="4100" width="23.4416666666667" style="133" customWidth="1"/>
    <col min="4101" max="4101" width="17.3333333333333" style="133" customWidth="1"/>
    <col min="4102" max="4102" width="16.1083333333333" style="133" customWidth="1"/>
    <col min="4103" max="4103" width="13.8833333333333" style="133" customWidth="1"/>
    <col min="4104" max="4104" width="8.33333333333333" style="133" customWidth="1"/>
    <col min="4105" max="4105" width="27.8833333333333" style="133" customWidth="1"/>
    <col min="4106" max="4106" width="15.6666666666667" style="133" customWidth="1"/>
    <col min="4107" max="4107" width="15.4416666666667" style="133" customWidth="1"/>
    <col min="4108" max="4109" width="14.6666666666667" style="133" customWidth="1"/>
    <col min="4110" max="4354" width="10" style="133"/>
    <col min="4355" max="4355" width="10.2166666666667" style="133" customWidth="1"/>
    <col min="4356" max="4356" width="23.4416666666667" style="133" customWidth="1"/>
    <col min="4357" max="4357" width="17.3333333333333" style="133" customWidth="1"/>
    <col min="4358" max="4358" width="16.1083333333333" style="133" customWidth="1"/>
    <col min="4359" max="4359" width="13.8833333333333" style="133" customWidth="1"/>
    <col min="4360" max="4360" width="8.33333333333333" style="133" customWidth="1"/>
    <col min="4361" max="4361" width="27.8833333333333" style="133" customWidth="1"/>
    <col min="4362" max="4362" width="15.6666666666667" style="133" customWidth="1"/>
    <col min="4363" max="4363" width="15.4416666666667" style="133" customWidth="1"/>
    <col min="4364" max="4365" width="14.6666666666667" style="133" customWidth="1"/>
    <col min="4366" max="4610" width="10" style="133"/>
    <col min="4611" max="4611" width="10.2166666666667" style="133" customWidth="1"/>
    <col min="4612" max="4612" width="23.4416666666667" style="133" customWidth="1"/>
    <col min="4613" max="4613" width="17.3333333333333" style="133" customWidth="1"/>
    <col min="4614" max="4614" width="16.1083333333333" style="133" customWidth="1"/>
    <col min="4615" max="4615" width="13.8833333333333" style="133" customWidth="1"/>
    <col min="4616" max="4616" width="8.33333333333333" style="133" customWidth="1"/>
    <col min="4617" max="4617" width="27.8833333333333" style="133" customWidth="1"/>
    <col min="4618" max="4618" width="15.6666666666667" style="133" customWidth="1"/>
    <col min="4619" max="4619" width="15.4416666666667" style="133" customWidth="1"/>
    <col min="4620" max="4621" width="14.6666666666667" style="133" customWidth="1"/>
    <col min="4622" max="4866" width="10" style="133"/>
    <col min="4867" max="4867" width="10.2166666666667" style="133" customWidth="1"/>
    <col min="4868" max="4868" width="23.4416666666667" style="133" customWidth="1"/>
    <col min="4869" max="4869" width="17.3333333333333" style="133" customWidth="1"/>
    <col min="4870" max="4870" width="16.1083333333333" style="133" customWidth="1"/>
    <col min="4871" max="4871" width="13.8833333333333" style="133" customWidth="1"/>
    <col min="4872" max="4872" width="8.33333333333333" style="133" customWidth="1"/>
    <col min="4873" max="4873" width="27.8833333333333" style="133" customWidth="1"/>
    <col min="4874" max="4874" width="15.6666666666667" style="133" customWidth="1"/>
    <col min="4875" max="4875" width="15.4416666666667" style="133" customWidth="1"/>
    <col min="4876" max="4877" width="14.6666666666667" style="133" customWidth="1"/>
    <col min="4878" max="5122" width="10" style="133"/>
    <col min="5123" max="5123" width="10.2166666666667" style="133" customWidth="1"/>
    <col min="5124" max="5124" width="23.4416666666667" style="133" customWidth="1"/>
    <col min="5125" max="5125" width="17.3333333333333" style="133" customWidth="1"/>
    <col min="5126" max="5126" width="16.1083333333333" style="133" customWidth="1"/>
    <col min="5127" max="5127" width="13.8833333333333" style="133" customWidth="1"/>
    <col min="5128" max="5128" width="8.33333333333333" style="133" customWidth="1"/>
    <col min="5129" max="5129" width="27.8833333333333" style="133" customWidth="1"/>
    <col min="5130" max="5130" width="15.6666666666667" style="133" customWidth="1"/>
    <col min="5131" max="5131" width="15.4416666666667" style="133" customWidth="1"/>
    <col min="5132" max="5133" width="14.6666666666667" style="133" customWidth="1"/>
    <col min="5134" max="5378" width="10" style="133"/>
    <col min="5379" max="5379" width="10.2166666666667" style="133" customWidth="1"/>
    <col min="5380" max="5380" width="23.4416666666667" style="133" customWidth="1"/>
    <col min="5381" max="5381" width="17.3333333333333" style="133" customWidth="1"/>
    <col min="5382" max="5382" width="16.1083333333333" style="133" customWidth="1"/>
    <col min="5383" max="5383" width="13.8833333333333" style="133" customWidth="1"/>
    <col min="5384" max="5384" width="8.33333333333333" style="133" customWidth="1"/>
    <col min="5385" max="5385" width="27.8833333333333" style="133" customWidth="1"/>
    <col min="5386" max="5386" width="15.6666666666667" style="133" customWidth="1"/>
    <col min="5387" max="5387" width="15.4416666666667" style="133" customWidth="1"/>
    <col min="5388" max="5389" width="14.6666666666667" style="133" customWidth="1"/>
    <col min="5390" max="5634" width="10" style="133"/>
    <col min="5635" max="5635" width="10.2166666666667" style="133" customWidth="1"/>
    <col min="5636" max="5636" width="23.4416666666667" style="133" customWidth="1"/>
    <col min="5637" max="5637" width="17.3333333333333" style="133" customWidth="1"/>
    <col min="5638" max="5638" width="16.1083333333333" style="133" customWidth="1"/>
    <col min="5639" max="5639" width="13.8833333333333" style="133" customWidth="1"/>
    <col min="5640" max="5640" width="8.33333333333333" style="133" customWidth="1"/>
    <col min="5641" max="5641" width="27.8833333333333" style="133" customWidth="1"/>
    <col min="5642" max="5642" width="15.6666666666667" style="133" customWidth="1"/>
    <col min="5643" max="5643" width="15.4416666666667" style="133" customWidth="1"/>
    <col min="5644" max="5645" width="14.6666666666667" style="133" customWidth="1"/>
    <col min="5646" max="5890" width="10" style="133"/>
    <col min="5891" max="5891" width="10.2166666666667" style="133" customWidth="1"/>
    <col min="5892" max="5892" width="23.4416666666667" style="133" customWidth="1"/>
    <col min="5893" max="5893" width="17.3333333333333" style="133" customWidth="1"/>
    <col min="5894" max="5894" width="16.1083333333333" style="133" customWidth="1"/>
    <col min="5895" max="5895" width="13.8833333333333" style="133" customWidth="1"/>
    <col min="5896" max="5896" width="8.33333333333333" style="133" customWidth="1"/>
    <col min="5897" max="5897" width="27.8833333333333" style="133" customWidth="1"/>
    <col min="5898" max="5898" width="15.6666666666667" style="133" customWidth="1"/>
    <col min="5899" max="5899" width="15.4416666666667" style="133" customWidth="1"/>
    <col min="5900" max="5901" width="14.6666666666667" style="133" customWidth="1"/>
    <col min="5902" max="6146" width="10" style="133"/>
    <col min="6147" max="6147" width="10.2166666666667" style="133" customWidth="1"/>
    <col min="6148" max="6148" width="23.4416666666667" style="133" customWidth="1"/>
    <col min="6149" max="6149" width="17.3333333333333" style="133" customWidth="1"/>
    <col min="6150" max="6150" width="16.1083333333333" style="133" customWidth="1"/>
    <col min="6151" max="6151" width="13.8833333333333" style="133" customWidth="1"/>
    <col min="6152" max="6152" width="8.33333333333333" style="133" customWidth="1"/>
    <col min="6153" max="6153" width="27.8833333333333" style="133" customWidth="1"/>
    <col min="6154" max="6154" width="15.6666666666667" style="133" customWidth="1"/>
    <col min="6155" max="6155" width="15.4416666666667" style="133" customWidth="1"/>
    <col min="6156" max="6157" width="14.6666666666667" style="133" customWidth="1"/>
    <col min="6158" max="6402" width="10" style="133"/>
    <col min="6403" max="6403" width="10.2166666666667" style="133" customWidth="1"/>
    <col min="6404" max="6404" width="23.4416666666667" style="133" customWidth="1"/>
    <col min="6405" max="6405" width="17.3333333333333" style="133" customWidth="1"/>
    <col min="6406" max="6406" width="16.1083333333333" style="133" customWidth="1"/>
    <col min="6407" max="6407" width="13.8833333333333" style="133" customWidth="1"/>
    <col min="6408" max="6408" width="8.33333333333333" style="133" customWidth="1"/>
    <col min="6409" max="6409" width="27.8833333333333" style="133" customWidth="1"/>
    <col min="6410" max="6410" width="15.6666666666667" style="133" customWidth="1"/>
    <col min="6411" max="6411" width="15.4416666666667" style="133" customWidth="1"/>
    <col min="6412" max="6413" width="14.6666666666667" style="133" customWidth="1"/>
    <col min="6414" max="6658" width="10" style="133"/>
    <col min="6659" max="6659" width="10.2166666666667" style="133" customWidth="1"/>
    <col min="6660" max="6660" width="23.4416666666667" style="133" customWidth="1"/>
    <col min="6661" max="6661" width="17.3333333333333" style="133" customWidth="1"/>
    <col min="6662" max="6662" width="16.1083333333333" style="133" customWidth="1"/>
    <col min="6663" max="6663" width="13.8833333333333" style="133" customWidth="1"/>
    <col min="6664" max="6664" width="8.33333333333333" style="133" customWidth="1"/>
    <col min="6665" max="6665" width="27.8833333333333" style="133" customWidth="1"/>
    <col min="6666" max="6666" width="15.6666666666667" style="133" customWidth="1"/>
    <col min="6667" max="6667" width="15.4416666666667" style="133" customWidth="1"/>
    <col min="6668" max="6669" width="14.6666666666667" style="133" customWidth="1"/>
    <col min="6670" max="6914" width="10" style="133"/>
    <col min="6915" max="6915" width="10.2166666666667" style="133" customWidth="1"/>
    <col min="6916" max="6916" width="23.4416666666667" style="133" customWidth="1"/>
    <col min="6917" max="6917" width="17.3333333333333" style="133" customWidth="1"/>
    <col min="6918" max="6918" width="16.1083333333333" style="133" customWidth="1"/>
    <col min="6919" max="6919" width="13.8833333333333" style="133" customWidth="1"/>
    <col min="6920" max="6920" width="8.33333333333333" style="133" customWidth="1"/>
    <col min="6921" max="6921" width="27.8833333333333" style="133" customWidth="1"/>
    <col min="6922" max="6922" width="15.6666666666667" style="133" customWidth="1"/>
    <col min="6923" max="6923" width="15.4416666666667" style="133" customWidth="1"/>
    <col min="6924" max="6925" width="14.6666666666667" style="133" customWidth="1"/>
    <col min="6926" max="7170" width="10" style="133"/>
    <col min="7171" max="7171" width="10.2166666666667" style="133" customWidth="1"/>
    <col min="7172" max="7172" width="23.4416666666667" style="133" customWidth="1"/>
    <col min="7173" max="7173" width="17.3333333333333" style="133" customWidth="1"/>
    <col min="7174" max="7174" width="16.1083333333333" style="133" customWidth="1"/>
    <col min="7175" max="7175" width="13.8833333333333" style="133" customWidth="1"/>
    <col min="7176" max="7176" width="8.33333333333333" style="133" customWidth="1"/>
    <col min="7177" max="7177" width="27.8833333333333" style="133" customWidth="1"/>
    <col min="7178" max="7178" width="15.6666666666667" style="133" customWidth="1"/>
    <col min="7179" max="7179" width="15.4416666666667" style="133" customWidth="1"/>
    <col min="7180" max="7181" width="14.6666666666667" style="133" customWidth="1"/>
    <col min="7182" max="7426" width="10" style="133"/>
    <col min="7427" max="7427" width="10.2166666666667" style="133" customWidth="1"/>
    <col min="7428" max="7428" width="23.4416666666667" style="133" customWidth="1"/>
    <col min="7429" max="7429" width="17.3333333333333" style="133" customWidth="1"/>
    <col min="7430" max="7430" width="16.1083333333333" style="133" customWidth="1"/>
    <col min="7431" max="7431" width="13.8833333333333" style="133" customWidth="1"/>
    <col min="7432" max="7432" width="8.33333333333333" style="133" customWidth="1"/>
    <col min="7433" max="7433" width="27.8833333333333" style="133" customWidth="1"/>
    <col min="7434" max="7434" width="15.6666666666667" style="133" customWidth="1"/>
    <col min="7435" max="7435" width="15.4416666666667" style="133" customWidth="1"/>
    <col min="7436" max="7437" width="14.6666666666667" style="133" customWidth="1"/>
    <col min="7438" max="7682" width="10" style="133"/>
    <col min="7683" max="7683" width="10.2166666666667" style="133" customWidth="1"/>
    <col min="7684" max="7684" width="23.4416666666667" style="133" customWidth="1"/>
    <col min="7685" max="7685" width="17.3333333333333" style="133" customWidth="1"/>
    <col min="7686" max="7686" width="16.1083333333333" style="133" customWidth="1"/>
    <col min="7687" max="7687" width="13.8833333333333" style="133" customWidth="1"/>
    <col min="7688" max="7688" width="8.33333333333333" style="133" customWidth="1"/>
    <col min="7689" max="7689" width="27.8833333333333" style="133" customWidth="1"/>
    <col min="7690" max="7690" width="15.6666666666667" style="133" customWidth="1"/>
    <col min="7691" max="7691" width="15.4416666666667" style="133" customWidth="1"/>
    <col min="7692" max="7693" width="14.6666666666667" style="133" customWidth="1"/>
    <col min="7694" max="7938" width="10" style="133"/>
    <col min="7939" max="7939" width="10.2166666666667" style="133" customWidth="1"/>
    <col min="7940" max="7940" width="23.4416666666667" style="133" customWidth="1"/>
    <col min="7941" max="7941" width="17.3333333333333" style="133" customWidth="1"/>
    <col min="7942" max="7942" width="16.1083333333333" style="133" customWidth="1"/>
    <col min="7943" max="7943" width="13.8833333333333" style="133" customWidth="1"/>
    <col min="7944" max="7944" width="8.33333333333333" style="133" customWidth="1"/>
    <col min="7945" max="7945" width="27.8833333333333" style="133" customWidth="1"/>
    <col min="7946" max="7946" width="15.6666666666667" style="133" customWidth="1"/>
    <col min="7947" max="7947" width="15.4416666666667" style="133" customWidth="1"/>
    <col min="7948" max="7949" width="14.6666666666667" style="133" customWidth="1"/>
    <col min="7950" max="8194" width="10" style="133"/>
    <col min="8195" max="8195" width="10.2166666666667" style="133" customWidth="1"/>
    <col min="8196" max="8196" width="23.4416666666667" style="133" customWidth="1"/>
    <col min="8197" max="8197" width="17.3333333333333" style="133" customWidth="1"/>
    <col min="8198" max="8198" width="16.1083333333333" style="133" customWidth="1"/>
    <col min="8199" max="8199" width="13.8833333333333" style="133" customWidth="1"/>
    <col min="8200" max="8200" width="8.33333333333333" style="133" customWidth="1"/>
    <col min="8201" max="8201" width="27.8833333333333" style="133" customWidth="1"/>
    <col min="8202" max="8202" width="15.6666666666667" style="133" customWidth="1"/>
    <col min="8203" max="8203" width="15.4416666666667" style="133" customWidth="1"/>
    <col min="8204" max="8205" width="14.6666666666667" style="133" customWidth="1"/>
    <col min="8206" max="8450" width="10" style="133"/>
    <col min="8451" max="8451" width="10.2166666666667" style="133" customWidth="1"/>
    <col min="8452" max="8452" width="23.4416666666667" style="133" customWidth="1"/>
    <col min="8453" max="8453" width="17.3333333333333" style="133" customWidth="1"/>
    <col min="8454" max="8454" width="16.1083333333333" style="133" customWidth="1"/>
    <col min="8455" max="8455" width="13.8833333333333" style="133" customWidth="1"/>
    <col min="8456" max="8456" width="8.33333333333333" style="133" customWidth="1"/>
    <col min="8457" max="8457" width="27.8833333333333" style="133" customWidth="1"/>
    <col min="8458" max="8458" width="15.6666666666667" style="133" customWidth="1"/>
    <col min="8459" max="8459" width="15.4416666666667" style="133" customWidth="1"/>
    <col min="8460" max="8461" width="14.6666666666667" style="133" customWidth="1"/>
    <col min="8462" max="8706" width="10" style="133"/>
    <col min="8707" max="8707" width="10.2166666666667" style="133" customWidth="1"/>
    <col min="8708" max="8708" width="23.4416666666667" style="133" customWidth="1"/>
    <col min="8709" max="8709" width="17.3333333333333" style="133" customWidth="1"/>
    <col min="8710" max="8710" width="16.1083333333333" style="133" customWidth="1"/>
    <col min="8711" max="8711" width="13.8833333333333" style="133" customWidth="1"/>
    <col min="8712" max="8712" width="8.33333333333333" style="133" customWidth="1"/>
    <col min="8713" max="8713" width="27.8833333333333" style="133" customWidth="1"/>
    <col min="8714" max="8714" width="15.6666666666667" style="133" customWidth="1"/>
    <col min="8715" max="8715" width="15.4416666666667" style="133" customWidth="1"/>
    <col min="8716" max="8717" width="14.6666666666667" style="133" customWidth="1"/>
    <col min="8718" max="8962" width="10" style="133"/>
    <col min="8963" max="8963" width="10.2166666666667" style="133" customWidth="1"/>
    <col min="8964" max="8964" width="23.4416666666667" style="133" customWidth="1"/>
    <col min="8965" max="8965" width="17.3333333333333" style="133" customWidth="1"/>
    <col min="8966" max="8966" width="16.1083333333333" style="133" customWidth="1"/>
    <col min="8967" max="8967" width="13.8833333333333" style="133" customWidth="1"/>
    <col min="8968" max="8968" width="8.33333333333333" style="133" customWidth="1"/>
    <col min="8969" max="8969" width="27.8833333333333" style="133" customWidth="1"/>
    <col min="8970" max="8970" width="15.6666666666667" style="133" customWidth="1"/>
    <col min="8971" max="8971" width="15.4416666666667" style="133" customWidth="1"/>
    <col min="8972" max="8973" width="14.6666666666667" style="133" customWidth="1"/>
    <col min="8974" max="9218" width="10" style="133"/>
    <col min="9219" max="9219" width="10.2166666666667" style="133" customWidth="1"/>
    <col min="9220" max="9220" width="23.4416666666667" style="133" customWidth="1"/>
    <col min="9221" max="9221" width="17.3333333333333" style="133" customWidth="1"/>
    <col min="9222" max="9222" width="16.1083333333333" style="133" customWidth="1"/>
    <col min="9223" max="9223" width="13.8833333333333" style="133" customWidth="1"/>
    <col min="9224" max="9224" width="8.33333333333333" style="133" customWidth="1"/>
    <col min="9225" max="9225" width="27.8833333333333" style="133" customWidth="1"/>
    <col min="9226" max="9226" width="15.6666666666667" style="133" customWidth="1"/>
    <col min="9227" max="9227" width="15.4416666666667" style="133" customWidth="1"/>
    <col min="9228" max="9229" width="14.6666666666667" style="133" customWidth="1"/>
    <col min="9230" max="9474" width="10" style="133"/>
    <col min="9475" max="9475" width="10.2166666666667" style="133" customWidth="1"/>
    <col min="9476" max="9476" width="23.4416666666667" style="133" customWidth="1"/>
    <col min="9477" max="9477" width="17.3333333333333" style="133" customWidth="1"/>
    <col min="9478" max="9478" width="16.1083333333333" style="133" customWidth="1"/>
    <col min="9479" max="9479" width="13.8833333333333" style="133" customWidth="1"/>
    <col min="9480" max="9480" width="8.33333333333333" style="133" customWidth="1"/>
    <col min="9481" max="9481" width="27.8833333333333" style="133" customWidth="1"/>
    <col min="9482" max="9482" width="15.6666666666667" style="133" customWidth="1"/>
    <col min="9483" max="9483" width="15.4416666666667" style="133" customWidth="1"/>
    <col min="9484" max="9485" width="14.6666666666667" style="133" customWidth="1"/>
    <col min="9486" max="9730" width="10" style="133"/>
    <col min="9731" max="9731" width="10.2166666666667" style="133" customWidth="1"/>
    <col min="9732" max="9732" width="23.4416666666667" style="133" customWidth="1"/>
    <col min="9733" max="9733" width="17.3333333333333" style="133" customWidth="1"/>
    <col min="9734" max="9734" width="16.1083333333333" style="133" customWidth="1"/>
    <col min="9735" max="9735" width="13.8833333333333" style="133" customWidth="1"/>
    <col min="9736" max="9736" width="8.33333333333333" style="133" customWidth="1"/>
    <col min="9737" max="9737" width="27.8833333333333" style="133" customWidth="1"/>
    <col min="9738" max="9738" width="15.6666666666667" style="133" customWidth="1"/>
    <col min="9739" max="9739" width="15.4416666666667" style="133" customWidth="1"/>
    <col min="9740" max="9741" width="14.6666666666667" style="133" customWidth="1"/>
    <col min="9742" max="9986" width="10" style="133"/>
    <col min="9987" max="9987" width="10.2166666666667" style="133" customWidth="1"/>
    <col min="9988" max="9988" width="23.4416666666667" style="133" customWidth="1"/>
    <col min="9989" max="9989" width="17.3333333333333" style="133" customWidth="1"/>
    <col min="9990" max="9990" width="16.1083333333333" style="133" customWidth="1"/>
    <col min="9991" max="9991" width="13.8833333333333" style="133" customWidth="1"/>
    <col min="9992" max="9992" width="8.33333333333333" style="133" customWidth="1"/>
    <col min="9993" max="9993" width="27.8833333333333" style="133" customWidth="1"/>
    <col min="9994" max="9994" width="15.6666666666667" style="133" customWidth="1"/>
    <col min="9995" max="9995" width="15.4416666666667" style="133" customWidth="1"/>
    <col min="9996" max="9997" width="14.6666666666667" style="133" customWidth="1"/>
    <col min="9998" max="10242" width="10" style="133"/>
    <col min="10243" max="10243" width="10.2166666666667" style="133" customWidth="1"/>
    <col min="10244" max="10244" width="23.4416666666667" style="133" customWidth="1"/>
    <col min="10245" max="10245" width="17.3333333333333" style="133" customWidth="1"/>
    <col min="10246" max="10246" width="16.1083333333333" style="133" customWidth="1"/>
    <col min="10247" max="10247" width="13.8833333333333" style="133" customWidth="1"/>
    <col min="10248" max="10248" width="8.33333333333333" style="133" customWidth="1"/>
    <col min="10249" max="10249" width="27.8833333333333" style="133" customWidth="1"/>
    <col min="10250" max="10250" width="15.6666666666667" style="133" customWidth="1"/>
    <col min="10251" max="10251" width="15.4416666666667" style="133" customWidth="1"/>
    <col min="10252" max="10253" width="14.6666666666667" style="133" customWidth="1"/>
    <col min="10254" max="10498" width="10" style="133"/>
    <col min="10499" max="10499" width="10.2166666666667" style="133" customWidth="1"/>
    <col min="10500" max="10500" width="23.4416666666667" style="133" customWidth="1"/>
    <col min="10501" max="10501" width="17.3333333333333" style="133" customWidth="1"/>
    <col min="10502" max="10502" width="16.1083333333333" style="133" customWidth="1"/>
    <col min="10503" max="10503" width="13.8833333333333" style="133" customWidth="1"/>
    <col min="10504" max="10504" width="8.33333333333333" style="133" customWidth="1"/>
    <col min="10505" max="10505" width="27.8833333333333" style="133" customWidth="1"/>
    <col min="10506" max="10506" width="15.6666666666667" style="133" customWidth="1"/>
    <col min="10507" max="10507" width="15.4416666666667" style="133" customWidth="1"/>
    <col min="10508" max="10509" width="14.6666666666667" style="133" customWidth="1"/>
    <col min="10510" max="10754" width="10" style="133"/>
    <col min="10755" max="10755" width="10.2166666666667" style="133" customWidth="1"/>
    <col min="10756" max="10756" width="23.4416666666667" style="133" customWidth="1"/>
    <col min="10757" max="10757" width="17.3333333333333" style="133" customWidth="1"/>
    <col min="10758" max="10758" width="16.1083333333333" style="133" customWidth="1"/>
    <col min="10759" max="10759" width="13.8833333333333" style="133" customWidth="1"/>
    <col min="10760" max="10760" width="8.33333333333333" style="133" customWidth="1"/>
    <col min="10761" max="10761" width="27.8833333333333" style="133" customWidth="1"/>
    <col min="10762" max="10762" width="15.6666666666667" style="133" customWidth="1"/>
    <col min="10763" max="10763" width="15.4416666666667" style="133" customWidth="1"/>
    <col min="10764" max="10765" width="14.6666666666667" style="133" customWidth="1"/>
    <col min="10766" max="11010" width="10" style="133"/>
    <col min="11011" max="11011" width="10.2166666666667" style="133" customWidth="1"/>
    <col min="11012" max="11012" width="23.4416666666667" style="133" customWidth="1"/>
    <col min="11013" max="11013" width="17.3333333333333" style="133" customWidth="1"/>
    <col min="11014" max="11014" width="16.1083333333333" style="133" customWidth="1"/>
    <col min="11015" max="11015" width="13.8833333333333" style="133" customWidth="1"/>
    <col min="11016" max="11016" width="8.33333333333333" style="133" customWidth="1"/>
    <col min="11017" max="11017" width="27.8833333333333" style="133" customWidth="1"/>
    <col min="11018" max="11018" width="15.6666666666667" style="133" customWidth="1"/>
    <col min="11019" max="11019" width="15.4416666666667" style="133" customWidth="1"/>
    <col min="11020" max="11021" width="14.6666666666667" style="133" customWidth="1"/>
    <col min="11022" max="11266" width="10" style="133"/>
    <col min="11267" max="11267" width="10.2166666666667" style="133" customWidth="1"/>
    <col min="11268" max="11268" width="23.4416666666667" style="133" customWidth="1"/>
    <col min="11269" max="11269" width="17.3333333333333" style="133" customWidth="1"/>
    <col min="11270" max="11270" width="16.1083333333333" style="133" customWidth="1"/>
    <col min="11271" max="11271" width="13.8833333333333" style="133" customWidth="1"/>
    <col min="11272" max="11272" width="8.33333333333333" style="133" customWidth="1"/>
    <col min="11273" max="11273" width="27.8833333333333" style="133" customWidth="1"/>
    <col min="11274" max="11274" width="15.6666666666667" style="133" customWidth="1"/>
    <col min="11275" max="11275" width="15.4416666666667" style="133" customWidth="1"/>
    <col min="11276" max="11277" width="14.6666666666667" style="133" customWidth="1"/>
    <col min="11278" max="11522" width="10" style="133"/>
    <col min="11523" max="11523" width="10.2166666666667" style="133" customWidth="1"/>
    <col min="11524" max="11524" width="23.4416666666667" style="133" customWidth="1"/>
    <col min="11525" max="11525" width="17.3333333333333" style="133" customWidth="1"/>
    <col min="11526" max="11526" width="16.1083333333333" style="133" customWidth="1"/>
    <col min="11527" max="11527" width="13.8833333333333" style="133" customWidth="1"/>
    <col min="11528" max="11528" width="8.33333333333333" style="133" customWidth="1"/>
    <col min="11529" max="11529" width="27.8833333333333" style="133" customWidth="1"/>
    <col min="11530" max="11530" width="15.6666666666667" style="133" customWidth="1"/>
    <col min="11531" max="11531" width="15.4416666666667" style="133" customWidth="1"/>
    <col min="11532" max="11533" width="14.6666666666667" style="133" customWidth="1"/>
    <col min="11534" max="11778" width="10" style="133"/>
    <col min="11779" max="11779" width="10.2166666666667" style="133" customWidth="1"/>
    <col min="11780" max="11780" width="23.4416666666667" style="133" customWidth="1"/>
    <col min="11781" max="11781" width="17.3333333333333" style="133" customWidth="1"/>
    <col min="11782" max="11782" width="16.1083333333333" style="133" customWidth="1"/>
    <col min="11783" max="11783" width="13.8833333333333" style="133" customWidth="1"/>
    <col min="11784" max="11784" width="8.33333333333333" style="133" customWidth="1"/>
    <col min="11785" max="11785" width="27.8833333333333" style="133" customWidth="1"/>
    <col min="11786" max="11786" width="15.6666666666667" style="133" customWidth="1"/>
    <col min="11787" max="11787" width="15.4416666666667" style="133" customWidth="1"/>
    <col min="11788" max="11789" width="14.6666666666667" style="133" customWidth="1"/>
    <col min="11790" max="12034" width="10" style="133"/>
    <col min="12035" max="12035" width="10.2166666666667" style="133" customWidth="1"/>
    <col min="12036" max="12036" width="23.4416666666667" style="133" customWidth="1"/>
    <col min="12037" max="12037" width="17.3333333333333" style="133" customWidth="1"/>
    <col min="12038" max="12038" width="16.1083333333333" style="133" customWidth="1"/>
    <col min="12039" max="12039" width="13.8833333333333" style="133" customWidth="1"/>
    <col min="12040" max="12040" width="8.33333333333333" style="133" customWidth="1"/>
    <col min="12041" max="12041" width="27.8833333333333" style="133" customWidth="1"/>
    <col min="12042" max="12042" width="15.6666666666667" style="133" customWidth="1"/>
    <col min="12043" max="12043" width="15.4416666666667" style="133" customWidth="1"/>
    <col min="12044" max="12045" width="14.6666666666667" style="133" customWidth="1"/>
    <col min="12046" max="12290" width="10" style="133"/>
    <col min="12291" max="12291" width="10.2166666666667" style="133" customWidth="1"/>
    <col min="12292" max="12292" width="23.4416666666667" style="133" customWidth="1"/>
    <col min="12293" max="12293" width="17.3333333333333" style="133" customWidth="1"/>
    <col min="12294" max="12294" width="16.1083333333333" style="133" customWidth="1"/>
    <col min="12295" max="12295" width="13.8833333333333" style="133" customWidth="1"/>
    <col min="12296" max="12296" width="8.33333333333333" style="133" customWidth="1"/>
    <col min="12297" max="12297" width="27.8833333333333" style="133" customWidth="1"/>
    <col min="12298" max="12298" width="15.6666666666667" style="133" customWidth="1"/>
    <col min="12299" max="12299" width="15.4416666666667" style="133" customWidth="1"/>
    <col min="12300" max="12301" width="14.6666666666667" style="133" customWidth="1"/>
    <col min="12302" max="12546" width="10" style="133"/>
    <col min="12547" max="12547" width="10.2166666666667" style="133" customWidth="1"/>
    <col min="12548" max="12548" width="23.4416666666667" style="133" customWidth="1"/>
    <col min="12549" max="12549" width="17.3333333333333" style="133" customWidth="1"/>
    <col min="12550" max="12550" width="16.1083333333333" style="133" customWidth="1"/>
    <col min="12551" max="12551" width="13.8833333333333" style="133" customWidth="1"/>
    <col min="12552" max="12552" width="8.33333333333333" style="133" customWidth="1"/>
    <col min="12553" max="12553" width="27.8833333333333" style="133" customWidth="1"/>
    <col min="12554" max="12554" width="15.6666666666667" style="133" customWidth="1"/>
    <col min="12555" max="12555" width="15.4416666666667" style="133" customWidth="1"/>
    <col min="12556" max="12557" width="14.6666666666667" style="133" customWidth="1"/>
    <col min="12558" max="12802" width="10" style="133"/>
    <col min="12803" max="12803" width="10.2166666666667" style="133" customWidth="1"/>
    <col min="12804" max="12804" width="23.4416666666667" style="133" customWidth="1"/>
    <col min="12805" max="12805" width="17.3333333333333" style="133" customWidth="1"/>
    <col min="12806" max="12806" width="16.1083333333333" style="133" customWidth="1"/>
    <col min="12807" max="12807" width="13.8833333333333" style="133" customWidth="1"/>
    <col min="12808" max="12808" width="8.33333333333333" style="133" customWidth="1"/>
    <col min="12809" max="12809" width="27.8833333333333" style="133" customWidth="1"/>
    <col min="12810" max="12810" width="15.6666666666667" style="133" customWidth="1"/>
    <col min="12811" max="12811" width="15.4416666666667" style="133" customWidth="1"/>
    <col min="12812" max="12813" width="14.6666666666667" style="133" customWidth="1"/>
    <col min="12814" max="13058" width="10" style="133"/>
    <col min="13059" max="13059" width="10.2166666666667" style="133" customWidth="1"/>
    <col min="13060" max="13060" width="23.4416666666667" style="133" customWidth="1"/>
    <col min="13061" max="13061" width="17.3333333333333" style="133" customWidth="1"/>
    <col min="13062" max="13062" width="16.1083333333333" style="133" customWidth="1"/>
    <col min="13063" max="13063" width="13.8833333333333" style="133" customWidth="1"/>
    <col min="13064" max="13064" width="8.33333333333333" style="133" customWidth="1"/>
    <col min="13065" max="13065" width="27.8833333333333" style="133" customWidth="1"/>
    <col min="13066" max="13066" width="15.6666666666667" style="133" customWidth="1"/>
    <col min="13067" max="13067" width="15.4416666666667" style="133" customWidth="1"/>
    <col min="13068" max="13069" width="14.6666666666667" style="133" customWidth="1"/>
    <col min="13070" max="13314" width="10" style="133"/>
    <col min="13315" max="13315" width="10.2166666666667" style="133" customWidth="1"/>
    <col min="13316" max="13316" width="23.4416666666667" style="133" customWidth="1"/>
    <col min="13317" max="13317" width="17.3333333333333" style="133" customWidth="1"/>
    <col min="13318" max="13318" width="16.1083333333333" style="133" customWidth="1"/>
    <col min="13319" max="13319" width="13.8833333333333" style="133" customWidth="1"/>
    <col min="13320" max="13320" width="8.33333333333333" style="133" customWidth="1"/>
    <col min="13321" max="13321" width="27.8833333333333" style="133" customWidth="1"/>
    <col min="13322" max="13322" width="15.6666666666667" style="133" customWidth="1"/>
    <col min="13323" max="13323" width="15.4416666666667" style="133" customWidth="1"/>
    <col min="13324" max="13325" width="14.6666666666667" style="133" customWidth="1"/>
    <col min="13326" max="13570" width="10" style="133"/>
    <col min="13571" max="13571" width="10.2166666666667" style="133" customWidth="1"/>
    <col min="13572" max="13572" width="23.4416666666667" style="133" customWidth="1"/>
    <col min="13573" max="13573" width="17.3333333333333" style="133" customWidth="1"/>
    <col min="13574" max="13574" width="16.1083333333333" style="133" customWidth="1"/>
    <col min="13575" max="13575" width="13.8833333333333" style="133" customWidth="1"/>
    <col min="13576" max="13576" width="8.33333333333333" style="133" customWidth="1"/>
    <col min="13577" max="13577" width="27.8833333333333" style="133" customWidth="1"/>
    <col min="13578" max="13578" width="15.6666666666667" style="133" customWidth="1"/>
    <col min="13579" max="13579" width="15.4416666666667" style="133" customWidth="1"/>
    <col min="13580" max="13581" width="14.6666666666667" style="133" customWidth="1"/>
    <col min="13582" max="13826" width="10" style="133"/>
    <col min="13827" max="13827" width="10.2166666666667" style="133" customWidth="1"/>
    <col min="13828" max="13828" width="23.4416666666667" style="133" customWidth="1"/>
    <col min="13829" max="13829" width="17.3333333333333" style="133" customWidth="1"/>
    <col min="13830" max="13830" width="16.1083333333333" style="133" customWidth="1"/>
    <col min="13831" max="13831" width="13.8833333333333" style="133" customWidth="1"/>
    <col min="13832" max="13832" width="8.33333333333333" style="133" customWidth="1"/>
    <col min="13833" max="13833" width="27.8833333333333" style="133" customWidth="1"/>
    <col min="13834" max="13834" width="15.6666666666667" style="133" customWidth="1"/>
    <col min="13835" max="13835" width="15.4416666666667" style="133" customWidth="1"/>
    <col min="13836" max="13837" width="14.6666666666667" style="133" customWidth="1"/>
    <col min="13838" max="14082" width="10" style="133"/>
    <col min="14083" max="14083" width="10.2166666666667" style="133" customWidth="1"/>
    <col min="14084" max="14084" width="23.4416666666667" style="133" customWidth="1"/>
    <col min="14085" max="14085" width="17.3333333333333" style="133" customWidth="1"/>
    <col min="14086" max="14086" width="16.1083333333333" style="133" customWidth="1"/>
    <col min="14087" max="14087" width="13.8833333333333" style="133" customWidth="1"/>
    <col min="14088" max="14088" width="8.33333333333333" style="133" customWidth="1"/>
    <col min="14089" max="14089" width="27.8833333333333" style="133" customWidth="1"/>
    <col min="14090" max="14090" width="15.6666666666667" style="133" customWidth="1"/>
    <col min="14091" max="14091" width="15.4416666666667" style="133" customWidth="1"/>
    <col min="14092" max="14093" width="14.6666666666667" style="133" customWidth="1"/>
    <col min="14094" max="14338" width="10" style="133"/>
    <col min="14339" max="14339" width="10.2166666666667" style="133" customWidth="1"/>
    <col min="14340" max="14340" width="23.4416666666667" style="133" customWidth="1"/>
    <col min="14341" max="14341" width="17.3333333333333" style="133" customWidth="1"/>
    <col min="14342" max="14342" width="16.1083333333333" style="133" customWidth="1"/>
    <col min="14343" max="14343" width="13.8833333333333" style="133" customWidth="1"/>
    <col min="14344" max="14344" width="8.33333333333333" style="133" customWidth="1"/>
    <col min="14345" max="14345" width="27.8833333333333" style="133" customWidth="1"/>
    <col min="14346" max="14346" width="15.6666666666667" style="133" customWidth="1"/>
    <col min="14347" max="14347" width="15.4416666666667" style="133" customWidth="1"/>
    <col min="14348" max="14349" width="14.6666666666667" style="133" customWidth="1"/>
    <col min="14350" max="14594" width="10" style="133"/>
    <col min="14595" max="14595" width="10.2166666666667" style="133" customWidth="1"/>
    <col min="14596" max="14596" width="23.4416666666667" style="133" customWidth="1"/>
    <col min="14597" max="14597" width="17.3333333333333" style="133" customWidth="1"/>
    <col min="14598" max="14598" width="16.1083333333333" style="133" customWidth="1"/>
    <col min="14599" max="14599" width="13.8833333333333" style="133" customWidth="1"/>
    <col min="14600" max="14600" width="8.33333333333333" style="133" customWidth="1"/>
    <col min="14601" max="14601" width="27.8833333333333" style="133" customWidth="1"/>
    <col min="14602" max="14602" width="15.6666666666667" style="133" customWidth="1"/>
    <col min="14603" max="14603" width="15.4416666666667" style="133" customWidth="1"/>
    <col min="14604" max="14605" width="14.6666666666667" style="133" customWidth="1"/>
    <col min="14606" max="14850" width="10" style="133"/>
    <col min="14851" max="14851" width="10.2166666666667" style="133" customWidth="1"/>
    <col min="14852" max="14852" width="23.4416666666667" style="133" customWidth="1"/>
    <col min="14853" max="14853" width="17.3333333333333" style="133" customWidth="1"/>
    <col min="14854" max="14854" width="16.1083333333333" style="133" customWidth="1"/>
    <col min="14855" max="14855" width="13.8833333333333" style="133" customWidth="1"/>
    <col min="14856" max="14856" width="8.33333333333333" style="133" customWidth="1"/>
    <col min="14857" max="14857" width="27.8833333333333" style="133" customWidth="1"/>
    <col min="14858" max="14858" width="15.6666666666667" style="133" customWidth="1"/>
    <col min="14859" max="14859" width="15.4416666666667" style="133" customWidth="1"/>
    <col min="14860" max="14861" width="14.6666666666667" style="133" customWidth="1"/>
    <col min="14862" max="15106" width="10" style="133"/>
    <col min="15107" max="15107" width="10.2166666666667" style="133" customWidth="1"/>
    <col min="15108" max="15108" width="23.4416666666667" style="133" customWidth="1"/>
    <col min="15109" max="15109" width="17.3333333333333" style="133" customWidth="1"/>
    <col min="15110" max="15110" width="16.1083333333333" style="133" customWidth="1"/>
    <col min="15111" max="15111" width="13.8833333333333" style="133" customWidth="1"/>
    <col min="15112" max="15112" width="8.33333333333333" style="133" customWidth="1"/>
    <col min="15113" max="15113" width="27.8833333333333" style="133" customWidth="1"/>
    <col min="15114" max="15114" width="15.6666666666667" style="133" customWidth="1"/>
    <col min="15115" max="15115" width="15.4416666666667" style="133" customWidth="1"/>
    <col min="15116" max="15117" width="14.6666666666667" style="133" customWidth="1"/>
    <col min="15118" max="15362" width="10" style="133"/>
    <col min="15363" max="15363" width="10.2166666666667" style="133" customWidth="1"/>
    <col min="15364" max="15364" width="23.4416666666667" style="133" customWidth="1"/>
    <col min="15365" max="15365" width="17.3333333333333" style="133" customWidth="1"/>
    <col min="15366" max="15366" width="16.1083333333333" style="133" customWidth="1"/>
    <col min="15367" max="15367" width="13.8833333333333" style="133" customWidth="1"/>
    <col min="15368" max="15368" width="8.33333333333333" style="133" customWidth="1"/>
    <col min="15369" max="15369" width="27.8833333333333" style="133" customWidth="1"/>
    <col min="15370" max="15370" width="15.6666666666667" style="133" customWidth="1"/>
    <col min="15371" max="15371" width="15.4416666666667" style="133" customWidth="1"/>
    <col min="15372" max="15373" width="14.6666666666667" style="133" customWidth="1"/>
    <col min="15374" max="15618" width="10" style="133"/>
    <col min="15619" max="15619" width="10.2166666666667" style="133" customWidth="1"/>
    <col min="15620" max="15620" width="23.4416666666667" style="133" customWidth="1"/>
    <col min="15621" max="15621" width="17.3333333333333" style="133" customWidth="1"/>
    <col min="15622" max="15622" width="16.1083333333333" style="133" customWidth="1"/>
    <col min="15623" max="15623" width="13.8833333333333" style="133" customWidth="1"/>
    <col min="15624" max="15624" width="8.33333333333333" style="133" customWidth="1"/>
    <col min="15625" max="15625" width="27.8833333333333" style="133" customWidth="1"/>
    <col min="15626" max="15626" width="15.6666666666667" style="133" customWidth="1"/>
    <col min="15627" max="15627" width="15.4416666666667" style="133" customWidth="1"/>
    <col min="15628" max="15629" width="14.6666666666667" style="133" customWidth="1"/>
    <col min="15630" max="15874" width="10" style="133"/>
    <col min="15875" max="15875" width="10.2166666666667" style="133" customWidth="1"/>
    <col min="15876" max="15876" width="23.4416666666667" style="133" customWidth="1"/>
    <col min="15877" max="15877" width="17.3333333333333" style="133" customWidth="1"/>
    <col min="15878" max="15878" width="16.1083333333333" style="133" customWidth="1"/>
    <col min="15879" max="15879" width="13.8833333333333" style="133" customWidth="1"/>
    <col min="15880" max="15880" width="8.33333333333333" style="133" customWidth="1"/>
    <col min="15881" max="15881" width="27.8833333333333" style="133" customWidth="1"/>
    <col min="15882" max="15882" width="15.6666666666667" style="133" customWidth="1"/>
    <col min="15883" max="15883" width="15.4416666666667" style="133" customWidth="1"/>
    <col min="15884" max="15885" width="14.6666666666667" style="133" customWidth="1"/>
    <col min="15886" max="16130" width="10" style="133"/>
    <col min="16131" max="16131" width="10.2166666666667" style="133" customWidth="1"/>
    <col min="16132" max="16132" width="23.4416666666667" style="133" customWidth="1"/>
    <col min="16133" max="16133" width="17.3333333333333" style="133" customWidth="1"/>
    <col min="16134" max="16134" width="16.1083333333333" style="133" customWidth="1"/>
    <col min="16135" max="16135" width="13.8833333333333" style="133" customWidth="1"/>
    <col min="16136" max="16136" width="8.33333333333333" style="133" customWidth="1"/>
    <col min="16137" max="16137" width="27.8833333333333" style="133" customWidth="1"/>
    <col min="16138" max="16138" width="15.6666666666667" style="133" customWidth="1"/>
    <col min="16139" max="16139" width="15.4416666666667" style="133" customWidth="1"/>
    <col min="16140" max="16141" width="14.6666666666667" style="133" customWidth="1"/>
    <col min="16142" max="16384" width="10" style="133"/>
  </cols>
  <sheetData>
    <row r="1" spans="1:1">
      <c r="A1" s="133" t="s">
        <v>2</v>
      </c>
    </row>
    <row r="2" ht="26.4" customHeight="1" spans="1:12">
      <c r="A2" s="134" t="s">
        <v>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2:12">
      <c r="L3" s="159" t="s">
        <v>4</v>
      </c>
    </row>
    <row r="4" spans="1:12">
      <c r="A4" s="135" t="s">
        <v>5</v>
      </c>
      <c r="B4" s="136"/>
      <c r="C4" s="136"/>
      <c r="D4" s="136"/>
      <c r="E4" s="136"/>
      <c r="F4" s="137"/>
      <c r="G4" s="135" t="s">
        <v>6</v>
      </c>
      <c r="H4" s="138"/>
      <c r="I4" s="138"/>
      <c r="J4" s="138"/>
      <c r="K4" s="138"/>
      <c r="L4" s="160"/>
    </row>
    <row r="5" ht="30.6" customHeight="1" spans="1:12">
      <c r="A5" s="139" t="s">
        <v>7</v>
      </c>
      <c r="B5" s="140" t="s">
        <v>8</v>
      </c>
      <c r="C5" s="141" t="s">
        <v>9</v>
      </c>
      <c r="D5" s="141" t="s">
        <v>10</v>
      </c>
      <c r="E5" s="12" t="s">
        <v>11</v>
      </c>
      <c r="F5" s="12" t="s">
        <v>12</v>
      </c>
      <c r="G5" s="139" t="s">
        <v>7</v>
      </c>
      <c r="H5" s="140" t="s">
        <v>8</v>
      </c>
      <c r="I5" s="141" t="s">
        <v>9</v>
      </c>
      <c r="J5" s="141" t="s">
        <v>10</v>
      </c>
      <c r="K5" s="12" t="s">
        <v>11</v>
      </c>
      <c r="L5" s="12" t="s">
        <v>12</v>
      </c>
    </row>
    <row r="6" spans="1:12">
      <c r="A6" s="142" t="s">
        <v>13</v>
      </c>
      <c r="B6" s="142"/>
      <c r="C6" s="143">
        <f>SUM(C7,C8)</f>
        <v>10875</v>
      </c>
      <c r="D6" s="143">
        <f>SUM(D7,D8)</f>
        <v>10738.12</v>
      </c>
      <c r="E6" s="143">
        <f>D6-C6</f>
        <v>-136.880000000001</v>
      </c>
      <c r="F6" s="144">
        <f>(D6-C6)/C6</f>
        <v>-0.0125866666666668</v>
      </c>
      <c r="G6" s="142" t="s">
        <v>14</v>
      </c>
      <c r="H6" s="145"/>
      <c r="I6" s="152">
        <f>SUM(I7:I30)</f>
        <v>12383</v>
      </c>
      <c r="J6" s="161">
        <f>SUM(J7:J30)</f>
        <v>15791.26</v>
      </c>
      <c r="K6" s="143">
        <f>J6-I6</f>
        <v>3408.26</v>
      </c>
      <c r="L6" s="162">
        <f>(J6-I6)/I6</f>
        <v>0.275237018493095</v>
      </c>
    </row>
    <row r="7" spans="1:12">
      <c r="A7" s="145">
        <v>101</v>
      </c>
      <c r="B7" s="146" t="s">
        <v>15</v>
      </c>
      <c r="C7" s="147">
        <v>7883</v>
      </c>
      <c r="D7" s="147">
        <v>8673</v>
      </c>
      <c r="E7" s="147">
        <f>D7-C7</f>
        <v>790</v>
      </c>
      <c r="F7" s="148">
        <f t="shared" ref="F7:F15" si="0">(D7-C7)/C7</f>
        <v>0.100215653938856</v>
      </c>
      <c r="G7" s="149">
        <v>201</v>
      </c>
      <c r="H7" s="150" t="str">
        <f>'[1]一般预算支出-功能'!B6</f>
        <v>一般公共服务支出</v>
      </c>
      <c r="I7" s="150">
        <v>2388</v>
      </c>
      <c r="J7" s="163">
        <v>2395</v>
      </c>
      <c r="K7" s="163">
        <f>J7-I7</f>
        <v>7</v>
      </c>
      <c r="L7" s="164">
        <f t="shared" ref="L7:L35" si="1">(J7-I7)/I7</f>
        <v>0.00293132328308208</v>
      </c>
    </row>
    <row r="8" spans="1:12">
      <c r="A8" s="145">
        <v>103</v>
      </c>
      <c r="B8" s="146" t="s">
        <v>16</v>
      </c>
      <c r="C8" s="150">
        <v>2992</v>
      </c>
      <c r="D8" s="150">
        <v>2065.12</v>
      </c>
      <c r="E8" s="147">
        <f>D8-C8</f>
        <v>-926.88</v>
      </c>
      <c r="F8" s="148">
        <f t="shared" si="0"/>
        <v>-0.309786096256685</v>
      </c>
      <c r="G8" s="149">
        <v>203</v>
      </c>
      <c r="H8" s="150" t="s">
        <v>17</v>
      </c>
      <c r="I8" s="150">
        <v>30</v>
      </c>
      <c r="J8" s="163">
        <v>30</v>
      </c>
      <c r="K8" s="163">
        <f t="shared" ref="K8:K24" si="2">J8-I8</f>
        <v>0</v>
      </c>
      <c r="L8" s="164">
        <f t="shared" si="1"/>
        <v>0</v>
      </c>
    </row>
    <row r="9" spans="1:12">
      <c r="A9" s="151" t="s">
        <v>18</v>
      </c>
      <c r="B9" s="142"/>
      <c r="C9" s="152">
        <f>SUM(C10,C11,C12,C13)</f>
        <v>2427</v>
      </c>
      <c r="D9" s="153">
        <f>D10+D11+D12+D13</f>
        <v>6357.4139</v>
      </c>
      <c r="E9" s="143">
        <f>D9-C9</f>
        <v>3930.4139</v>
      </c>
      <c r="F9" s="144">
        <f t="shared" si="0"/>
        <v>1.619453605274</v>
      </c>
      <c r="G9" s="149">
        <v>204</v>
      </c>
      <c r="H9" s="150" t="str">
        <f>'[1]一般预算支出-功能'!B310</f>
        <v>公共安全支出</v>
      </c>
      <c r="I9" s="150">
        <v>611</v>
      </c>
      <c r="J9" s="163">
        <v>703.36</v>
      </c>
      <c r="K9" s="163">
        <f t="shared" si="2"/>
        <v>92.36</v>
      </c>
      <c r="L9" s="164">
        <f t="shared" si="1"/>
        <v>0.151162029459902</v>
      </c>
    </row>
    <row r="10" spans="1:12">
      <c r="A10" s="145">
        <v>11001</v>
      </c>
      <c r="B10" s="146" t="s">
        <v>19</v>
      </c>
      <c r="C10" s="150">
        <v>545</v>
      </c>
      <c r="D10" s="150">
        <v>120.96</v>
      </c>
      <c r="E10" s="147">
        <f>D10-C10</f>
        <v>-424.04</v>
      </c>
      <c r="F10" s="148">
        <f t="shared" si="0"/>
        <v>-0.77805504587156</v>
      </c>
      <c r="G10" s="149">
        <v>205</v>
      </c>
      <c r="H10" s="150" t="str">
        <f>'[1]一般预算支出-功能'!B399</f>
        <v>教育支出</v>
      </c>
      <c r="I10" s="150">
        <v>3890</v>
      </c>
      <c r="J10" s="163">
        <v>4247.1</v>
      </c>
      <c r="K10" s="163">
        <f t="shared" si="2"/>
        <v>357.1</v>
      </c>
      <c r="L10" s="164">
        <f t="shared" si="1"/>
        <v>0.0917994858611826</v>
      </c>
    </row>
    <row r="11" spans="1:12">
      <c r="A11" s="145">
        <v>11002</v>
      </c>
      <c r="B11" s="146" t="s">
        <v>20</v>
      </c>
      <c r="C11" s="150">
        <v>79</v>
      </c>
      <c r="D11" s="150">
        <v>79</v>
      </c>
      <c r="E11" s="147">
        <f t="shared" ref="E11:E13" si="3">D11-C11</f>
        <v>0</v>
      </c>
      <c r="F11" s="148">
        <f t="shared" si="0"/>
        <v>0</v>
      </c>
      <c r="G11" s="149">
        <v>206</v>
      </c>
      <c r="H11" s="150" t="str">
        <f>'[1]一般预算支出-功能'!B454</f>
        <v>科学技术支出</v>
      </c>
      <c r="I11" s="150">
        <f>'[1]一般预算支出-功能'!C454</f>
        <v>0</v>
      </c>
      <c r="J11" s="163"/>
      <c r="K11" s="163">
        <f t="shared" si="2"/>
        <v>0</v>
      </c>
      <c r="L11" s="164"/>
    </row>
    <row r="12" spans="1:12">
      <c r="A12" s="154">
        <v>11003</v>
      </c>
      <c r="B12" s="154" t="s">
        <v>21</v>
      </c>
      <c r="C12" s="150">
        <v>1803</v>
      </c>
      <c r="D12" s="150">
        <v>2678.6539</v>
      </c>
      <c r="E12" s="147">
        <f t="shared" si="3"/>
        <v>875.6539</v>
      </c>
      <c r="F12" s="148">
        <f t="shared" si="0"/>
        <v>0.485664947310039</v>
      </c>
      <c r="G12" s="149">
        <v>207</v>
      </c>
      <c r="H12" s="150" t="str">
        <f>'[1]一般预算支出-功能'!B510</f>
        <v>文化旅游体育与传媒支出</v>
      </c>
      <c r="I12" s="150">
        <v>142</v>
      </c>
      <c r="J12" s="163">
        <v>160.82</v>
      </c>
      <c r="K12" s="163">
        <f t="shared" si="2"/>
        <v>18.82</v>
      </c>
      <c r="L12" s="164">
        <f t="shared" si="1"/>
        <v>0.132535211267606</v>
      </c>
    </row>
    <row r="13" spans="1:12">
      <c r="A13" s="118">
        <v>11004</v>
      </c>
      <c r="B13" s="110" t="s">
        <v>22</v>
      </c>
      <c r="C13" s="150">
        <f>[1]一般预算收入!C54</f>
        <v>0</v>
      </c>
      <c r="D13" s="150">
        <v>3478.8</v>
      </c>
      <c r="E13" s="147">
        <f t="shared" si="3"/>
        <v>3478.8</v>
      </c>
      <c r="F13" s="148"/>
      <c r="G13" s="149">
        <v>208</v>
      </c>
      <c r="H13" s="150" t="str">
        <f>'[1]一般预算支出-功能'!B566</f>
        <v>社会保障和就业支出</v>
      </c>
      <c r="I13" s="150">
        <v>2478</v>
      </c>
      <c r="J13" s="163">
        <v>3705.48</v>
      </c>
      <c r="K13" s="163">
        <f t="shared" si="2"/>
        <v>1227.48</v>
      </c>
      <c r="L13" s="164">
        <f t="shared" si="1"/>
        <v>0.495351089588378</v>
      </c>
    </row>
    <row r="14" spans="1:12">
      <c r="A14" s="155" t="s">
        <v>23</v>
      </c>
      <c r="B14" s="155"/>
      <c r="C14" s="152">
        <f>[1]一般预算收入!C58</f>
        <v>0</v>
      </c>
      <c r="D14" s="152">
        <f>[1]一般预算收入!D58</f>
        <v>0</v>
      </c>
      <c r="E14" s="152"/>
      <c r="F14" s="144"/>
      <c r="G14" s="149">
        <v>210</v>
      </c>
      <c r="H14" s="150" t="str">
        <f>'[1]一般预算支出-功能'!B694</f>
        <v>卫生健康支出</v>
      </c>
      <c r="I14" s="150">
        <v>1606</v>
      </c>
      <c r="J14" s="163">
        <v>2543.01</v>
      </c>
      <c r="K14" s="163">
        <f t="shared" si="2"/>
        <v>937.01</v>
      </c>
      <c r="L14" s="164">
        <f t="shared" si="1"/>
        <v>0.583443337484434</v>
      </c>
    </row>
    <row r="15" spans="1:12">
      <c r="A15" s="151" t="s">
        <v>24</v>
      </c>
      <c r="B15" s="142"/>
      <c r="C15" s="152">
        <v>374</v>
      </c>
      <c r="D15" s="153">
        <v>199</v>
      </c>
      <c r="E15" s="143">
        <f>D15-C15</f>
        <v>-175</v>
      </c>
      <c r="F15" s="144">
        <f t="shared" si="0"/>
        <v>-0.467914438502674</v>
      </c>
      <c r="G15" s="149">
        <v>211</v>
      </c>
      <c r="H15" s="150" t="str">
        <f>'[1]一般预算支出-功能'!B767</f>
        <v>节能环保支出</v>
      </c>
      <c r="I15" s="150">
        <f>'[1]一般预算支出-功能'!C767</f>
        <v>0</v>
      </c>
      <c r="J15" s="163">
        <v>160.3</v>
      </c>
      <c r="K15" s="163">
        <f t="shared" si="2"/>
        <v>160.3</v>
      </c>
      <c r="L15" s="164"/>
    </row>
    <row r="16" spans="1:12">
      <c r="A16" s="151" t="s">
        <v>25</v>
      </c>
      <c r="B16" s="142"/>
      <c r="C16" s="152">
        <f>[1]一般预算收入!C63</f>
        <v>0</v>
      </c>
      <c r="D16" s="152">
        <f>[1]一般预算收入!D63</f>
        <v>0</v>
      </c>
      <c r="E16" s="152"/>
      <c r="F16" s="156"/>
      <c r="G16" s="149">
        <v>212</v>
      </c>
      <c r="H16" s="150" t="str">
        <f>'[1]一般预算支出-功能'!B845</f>
        <v>城乡社区支出</v>
      </c>
      <c r="I16" s="150">
        <v>243</v>
      </c>
      <c r="J16" s="163">
        <v>182.31</v>
      </c>
      <c r="K16" s="163">
        <f t="shared" si="2"/>
        <v>-60.69</v>
      </c>
      <c r="L16" s="164">
        <f t="shared" si="1"/>
        <v>-0.249753086419753</v>
      </c>
    </row>
    <row r="17" spans="1:12">
      <c r="A17" s="157"/>
      <c r="B17" s="157"/>
      <c r="C17" s="157"/>
      <c r="D17" s="157"/>
      <c r="E17" s="157"/>
      <c r="F17" s="157"/>
      <c r="G17" s="149">
        <v>213</v>
      </c>
      <c r="H17" s="150" t="str">
        <f>'[1]一般预算支出-功能'!B868</f>
        <v>农林水支出</v>
      </c>
      <c r="I17" s="150">
        <v>825</v>
      </c>
      <c r="J17" s="163">
        <v>1500</v>
      </c>
      <c r="K17" s="163">
        <f t="shared" si="2"/>
        <v>675</v>
      </c>
      <c r="L17" s="164">
        <f t="shared" si="1"/>
        <v>0.818181818181818</v>
      </c>
    </row>
    <row r="18" spans="1:12">
      <c r="A18" s="157"/>
      <c r="B18" s="157"/>
      <c r="C18" s="157"/>
      <c r="D18" s="157"/>
      <c r="E18" s="157"/>
      <c r="F18" s="157"/>
      <c r="G18" s="149">
        <v>214</v>
      </c>
      <c r="H18" s="150" t="str">
        <f>'[1]一般预算支出-功能'!B993</f>
        <v>交通运输支出</v>
      </c>
      <c r="I18" s="150">
        <f>'[1]一般预算支出-功能'!C993</f>
        <v>0</v>
      </c>
      <c r="J18" s="163"/>
      <c r="K18" s="163">
        <f t="shared" si="2"/>
        <v>0</v>
      </c>
      <c r="L18" s="164"/>
    </row>
    <row r="19" spans="1:12">
      <c r="A19" s="157"/>
      <c r="B19" s="157"/>
      <c r="C19" s="157"/>
      <c r="D19" s="157"/>
      <c r="E19" s="157"/>
      <c r="F19" s="157"/>
      <c r="G19" s="149">
        <v>215</v>
      </c>
      <c r="H19" s="150" t="str">
        <f>'[1]一般预算支出-功能'!B1057</f>
        <v>资源勘探信息等支出</v>
      </c>
      <c r="I19" s="150">
        <v>31</v>
      </c>
      <c r="J19" s="163">
        <v>4.43</v>
      </c>
      <c r="K19" s="163">
        <f t="shared" si="2"/>
        <v>-26.57</v>
      </c>
      <c r="L19" s="164">
        <f t="shared" si="1"/>
        <v>-0.857096774193548</v>
      </c>
    </row>
    <row r="20" spans="1:12">
      <c r="A20" s="157"/>
      <c r="B20" s="157"/>
      <c r="C20" s="157"/>
      <c r="D20" s="157"/>
      <c r="E20" s="157"/>
      <c r="F20" s="157"/>
      <c r="G20" s="149">
        <v>216</v>
      </c>
      <c r="H20" s="150" t="str">
        <f>'[1]一般预算支出-功能'!B1123</f>
        <v>商业服务业等支出</v>
      </c>
      <c r="I20" s="150">
        <f>'[1]一般预算支出-功能'!C1123</f>
        <v>0</v>
      </c>
      <c r="J20" s="163">
        <v>1.76</v>
      </c>
      <c r="K20" s="163">
        <f t="shared" si="2"/>
        <v>1.76</v>
      </c>
      <c r="L20" s="164"/>
    </row>
    <row r="21" spans="1:12">
      <c r="A21" s="157"/>
      <c r="B21" s="157"/>
      <c r="C21" s="157"/>
      <c r="D21" s="157"/>
      <c r="E21" s="157"/>
      <c r="F21" s="157"/>
      <c r="G21" s="149">
        <v>217</v>
      </c>
      <c r="H21" s="150" t="str">
        <f>'[1]一般预算支出-功能'!B1143</f>
        <v>金融支出</v>
      </c>
      <c r="I21" s="150">
        <f>'[1]一般预算支出-功能'!C1143</f>
        <v>0</v>
      </c>
      <c r="J21" s="163"/>
      <c r="K21" s="163">
        <f t="shared" si="2"/>
        <v>0</v>
      </c>
      <c r="L21" s="164"/>
    </row>
    <row r="22" spans="1:12">
      <c r="A22" s="157"/>
      <c r="B22" s="157"/>
      <c r="C22" s="157"/>
      <c r="D22" s="157"/>
      <c r="E22" s="157"/>
      <c r="F22" s="157"/>
      <c r="G22" s="149">
        <v>219</v>
      </c>
      <c r="H22" s="150" t="str">
        <f>'[1]一般预算支出-功能'!B1172</f>
        <v>援助其他地区支出</v>
      </c>
      <c r="I22" s="150">
        <f>'[1]一般预算支出-功能'!C1172</f>
        <v>0</v>
      </c>
      <c r="J22" s="163"/>
      <c r="K22" s="163">
        <f t="shared" si="2"/>
        <v>0</v>
      </c>
      <c r="L22" s="164"/>
    </row>
    <row r="23" spans="1:12">
      <c r="A23" s="157"/>
      <c r="B23" s="157"/>
      <c r="C23" s="157"/>
      <c r="D23" s="157"/>
      <c r="E23" s="157"/>
      <c r="F23" s="157"/>
      <c r="G23" s="149">
        <v>220</v>
      </c>
      <c r="H23" s="150" t="str">
        <f>'[1]一般预算支出-功能'!B1182</f>
        <v>自然资源海洋气象等支出</v>
      </c>
      <c r="I23" s="150">
        <f>'[1]一般预算支出-功能'!C1182</f>
        <v>0</v>
      </c>
      <c r="J23" s="163">
        <v>25.55</v>
      </c>
      <c r="K23" s="163">
        <f t="shared" si="2"/>
        <v>25.55</v>
      </c>
      <c r="L23" s="164"/>
    </row>
    <row r="24" spans="1:12">
      <c r="A24" s="157"/>
      <c r="B24" s="157"/>
      <c r="C24" s="157"/>
      <c r="D24" s="157"/>
      <c r="E24" s="157"/>
      <c r="F24" s="157"/>
      <c r="G24" s="149">
        <v>221</v>
      </c>
      <c r="H24" s="150" t="str">
        <f>'[1]一般预算支出-功能'!B1247</f>
        <v>住房保障支出</v>
      </c>
      <c r="I24" s="150">
        <v>139</v>
      </c>
      <c r="J24" s="163">
        <v>132.14</v>
      </c>
      <c r="K24" s="163">
        <f t="shared" si="2"/>
        <v>-6.86000000000001</v>
      </c>
      <c r="L24" s="164">
        <f t="shared" si="1"/>
        <v>-0.0493525179856116</v>
      </c>
    </row>
    <row r="25" spans="1:12">
      <c r="A25" s="157"/>
      <c r="B25" s="157"/>
      <c r="C25" s="157"/>
      <c r="D25" s="157"/>
      <c r="E25" s="157"/>
      <c r="F25" s="157"/>
      <c r="G25" s="149">
        <v>222</v>
      </c>
      <c r="H25" s="150" t="str">
        <f>'[1]一般预算支出-功能'!B1267</f>
        <v>粮油物资储备支出</v>
      </c>
      <c r="I25" s="150">
        <f>'[1]一般预算支出-功能'!C1267</f>
        <v>0</v>
      </c>
      <c r="J25" s="163"/>
      <c r="K25" s="163"/>
      <c r="L25" s="164"/>
    </row>
    <row r="26" spans="1:12">
      <c r="A26" s="157"/>
      <c r="B26" s="157"/>
      <c r="C26" s="157"/>
      <c r="D26" s="157"/>
      <c r="E26" s="157"/>
      <c r="F26" s="157"/>
      <c r="G26" s="149">
        <v>224</v>
      </c>
      <c r="H26" s="150" t="s">
        <v>26</v>
      </c>
      <c r="I26" s="150">
        <f>'[1]一般预算支出-功能'!C1320</f>
        <v>0</v>
      </c>
      <c r="J26" s="163"/>
      <c r="K26" s="163"/>
      <c r="L26" s="164"/>
    </row>
    <row r="27" spans="1:12">
      <c r="A27" s="157"/>
      <c r="B27" s="157"/>
      <c r="C27" s="157"/>
      <c r="D27" s="157"/>
      <c r="E27" s="157"/>
      <c r="F27" s="157"/>
      <c r="G27" s="149">
        <v>227</v>
      </c>
      <c r="H27" s="150" t="s">
        <v>27</v>
      </c>
      <c r="I27" s="150">
        <f>'[1]一般预算支出-功能'!C1377</f>
        <v>0</v>
      </c>
      <c r="J27" s="163"/>
      <c r="K27" s="163"/>
      <c r="L27" s="164"/>
    </row>
    <row r="28" spans="1:12">
      <c r="A28" s="157"/>
      <c r="B28" s="157"/>
      <c r="C28" s="157"/>
      <c r="D28" s="157"/>
      <c r="E28" s="157"/>
      <c r="F28" s="157"/>
      <c r="G28" s="149">
        <v>229</v>
      </c>
      <c r="H28" s="150" t="s">
        <v>28</v>
      </c>
      <c r="I28" s="150">
        <f>'[1]一般预算支出-功能'!C1378</f>
        <v>0</v>
      </c>
      <c r="J28" s="163"/>
      <c r="K28" s="163"/>
      <c r="L28" s="164"/>
    </row>
    <row r="29" spans="1:12">
      <c r="A29" s="157"/>
      <c r="B29" s="157"/>
      <c r="C29" s="157"/>
      <c r="D29" s="157"/>
      <c r="E29" s="157"/>
      <c r="F29" s="157"/>
      <c r="G29" s="149">
        <v>232</v>
      </c>
      <c r="H29" s="150" t="s">
        <v>29</v>
      </c>
      <c r="I29" s="150">
        <f>'[1]一般预算支出-功能'!C1382</f>
        <v>0</v>
      </c>
      <c r="J29" s="163"/>
      <c r="K29" s="163"/>
      <c r="L29" s="164"/>
    </row>
    <row r="30" spans="1:12">
      <c r="A30" s="157"/>
      <c r="B30" s="157"/>
      <c r="C30" s="157"/>
      <c r="D30" s="157"/>
      <c r="E30" s="157"/>
      <c r="F30" s="157"/>
      <c r="G30" s="149">
        <v>233</v>
      </c>
      <c r="H30" s="150" t="s">
        <v>30</v>
      </c>
      <c r="I30" s="150">
        <f>'[1]一般预算支出-功能'!C1390</f>
        <v>0</v>
      </c>
      <c r="J30" s="150"/>
      <c r="K30" s="150"/>
      <c r="L30" s="164"/>
    </row>
    <row r="31" spans="1:12">
      <c r="A31" s="157"/>
      <c r="B31" s="157"/>
      <c r="C31" s="157"/>
      <c r="D31" s="157"/>
      <c r="E31" s="157"/>
      <c r="F31" s="157"/>
      <c r="G31" s="151" t="s">
        <v>31</v>
      </c>
      <c r="H31" s="157"/>
      <c r="I31" s="152">
        <v>1293</v>
      </c>
      <c r="J31" s="153">
        <v>1228.74</v>
      </c>
      <c r="K31" s="153">
        <f>J31-I31</f>
        <v>-64.26</v>
      </c>
      <c r="L31" s="162">
        <f t="shared" si="1"/>
        <v>-0.0496983758700696</v>
      </c>
    </row>
    <row r="32" spans="1:12">
      <c r="A32" s="158"/>
      <c r="B32" s="158"/>
      <c r="C32" s="158"/>
      <c r="D32" s="158"/>
      <c r="E32" s="158"/>
      <c r="F32" s="158"/>
      <c r="G32" s="151" t="s">
        <v>32</v>
      </c>
      <c r="H32" s="157"/>
      <c r="I32" s="152">
        <f>'[1]一般预算支出-功能'!C1400</f>
        <v>0</v>
      </c>
      <c r="J32" s="152">
        <f>'[1]一般预算支出-功能'!D1400</f>
        <v>0</v>
      </c>
      <c r="K32" s="152"/>
      <c r="L32" s="162"/>
    </row>
    <row r="33" spans="1:13">
      <c r="A33" s="158"/>
      <c r="B33" s="158"/>
      <c r="C33" s="158"/>
      <c r="D33" s="158"/>
      <c r="E33" s="158"/>
      <c r="F33" s="158"/>
      <c r="G33" s="151" t="s">
        <v>33</v>
      </c>
      <c r="H33" s="157"/>
      <c r="I33" s="153">
        <f>'[1]一般预算支出-功能'!C1403</f>
        <v>0</v>
      </c>
      <c r="J33" s="153">
        <v>274.9707</v>
      </c>
      <c r="K33" s="153"/>
      <c r="L33" s="162"/>
      <c r="M33" s="165"/>
    </row>
    <row r="34" spans="1:13">
      <c r="A34" s="158"/>
      <c r="B34" s="158"/>
      <c r="C34" s="158"/>
      <c r="D34" s="158"/>
      <c r="E34" s="158"/>
      <c r="F34" s="158"/>
      <c r="G34" s="151" t="s">
        <v>34</v>
      </c>
      <c r="H34" s="157"/>
      <c r="I34" s="153"/>
      <c r="J34" s="153">
        <f>'[1]一般预算支出-功能'!D1405</f>
        <v>0</v>
      </c>
      <c r="K34" s="153"/>
      <c r="L34" s="162"/>
      <c r="M34" s="165"/>
    </row>
    <row r="35" spans="1:12">
      <c r="A35" s="135" t="s">
        <v>35</v>
      </c>
      <c r="B35" s="137"/>
      <c r="C35" s="153">
        <f>C6+C9+C14+C15+C16</f>
        <v>13676</v>
      </c>
      <c r="D35" s="153">
        <f>D6+D9+D14+D15+D16</f>
        <v>17294.5339</v>
      </c>
      <c r="E35" s="143">
        <f>D35-C35</f>
        <v>3618.5339</v>
      </c>
      <c r="F35" s="144">
        <f t="shared" ref="F35" si="4">(D35-C35)/C35</f>
        <v>0.264590077508043</v>
      </c>
      <c r="G35" s="135" t="s">
        <v>36</v>
      </c>
      <c r="H35" s="137"/>
      <c r="I35" s="153">
        <f>I6+I31+I32+I33+I34</f>
        <v>13676</v>
      </c>
      <c r="J35" s="166">
        <f>J6+J31+J32+J33+J34</f>
        <v>17294.9707</v>
      </c>
      <c r="K35" s="166">
        <f>J35-I35</f>
        <v>3618.9707</v>
      </c>
      <c r="L35" s="162">
        <f t="shared" si="1"/>
        <v>0.264622016671542</v>
      </c>
    </row>
  </sheetData>
  <mergeCells count="5">
    <mergeCell ref="A2:L2"/>
    <mergeCell ref="A4:F4"/>
    <mergeCell ref="G4:L4"/>
    <mergeCell ref="A35:B35"/>
    <mergeCell ref="G35:H35"/>
  </mergeCells>
  <pageMargins left="0.7" right="0.7" top="0.75" bottom="0.75" header="0.3" footer="0.3"/>
  <pageSetup paperSize="9" scale="6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6"/>
  <sheetViews>
    <sheetView topLeftCell="A49" workbookViewId="0">
      <selection activeCell="F5" sqref="F5"/>
    </sheetView>
  </sheetViews>
  <sheetFormatPr defaultColWidth="9" defaultRowHeight="15" customHeight="1"/>
  <cols>
    <col min="1" max="1" width="8.10833333333333" style="82" customWidth="1"/>
    <col min="2" max="2" width="18.4416666666667" style="82" customWidth="1"/>
    <col min="3" max="3" width="15.775" style="83" customWidth="1"/>
    <col min="4" max="4" width="14.1083333333333" style="84" customWidth="1"/>
    <col min="5" max="5" width="14.775" style="85" customWidth="1"/>
    <col min="6" max="6" width="14.5583333333333" style="86" customWidth="1"/>
    <col min="7" max="7" width="19.2166666666667" style="86" hidden="1" customWidth="1"/>
    <col min="8" max="8" width="27.6666666666667" style="87" customWidth="1"/>
    <col min="9" max="255" width="9" style="82"/>
    <col min="256" max="256" width="8.10833333333333" style="82" customWidth="1"/>
    <col min="257" max="257" width="21.1083333333333" style="82" customWidth="1"/>
    <col min="258" max="258" width="15.775" style="82" customWidth="1"/>
    <col min="259" max="259" width="19.4416666666667" style="82" customWidth="1"/>
    <col min="260" max="260" width="19" style="82" customWidth="1"/>
    <col min="261" max="261" width="14.775" style="82" customWidth="1"/>
    <col min="262" max="262" width="21.3333333333333" style="82" customWidth="1"/>
    <col min="263" max="263" width="19.2166666666667" style="82" customWidth="1"/>
    <col min="264" max="264" width="27.6666666666667" style="82" customWidth="1"/>
    <col min="265" max="511" width="9" style="82"/>
    <col min="512" max="512" width="8.10833333333333" style="82" customWidth="1"/>
    <col min="513" max="513" width="21.1083333333333" style="82" customWidth="1"/>
    <col min="514" max="514" width="15.775" style="82" customWidth="1"/>
    <col min="515" max="515" width="19.4416666666667" style="82" customWidth="1"/>
    <col min="516" max="516" width="19" style="82" customWidth="1"/>
    <col min="517" max="517" width="14.775" style="82" customWidth="1"/>
    <col min="518" max="518" width="21.3333333333333" style="82" customWidth="1"/>
    <col min="519" max="519" width="19.2166666666667" style="82" customWidth="1"/>
    <col min="520" max="520" width="27.6666666666667" style="82" customWidth="1"/>
    <col min="521" max="767" width="9" style="82"/>
    <col min="768" max="768" width="8.10833333333333" style="82" customWidth="1"/>
    <col min="769" max="769" width="21.1083333333333" style="82" customWidth="1"/>
    <col min="770" max="770" width="15.775" style="82" customWidth="1"/>
    <col min="771" max="771" width="19.4416666666667" style="82" customWidth="1"/>
    <col min="772" max="772" width="19" style="82" customWidth="1"/>
    <col min="773" max="773" width="14.775" style="82" customWidth="1"/>
    <col min="774" max="774" width="21.3333333333333" style="82" customWidth="1"/>
    <col min="775" max="775" width="19.2166666666667" style="82" customWidth="1"/>
    <col min="776" max="776" width="27.6666666666667" style="82" customWidth="1"/>
    <col min="777" max="1023" width="9" style="82"/>
    <col min="1024" max="1024" width="8.10833333333333" style="82" customWidth="1"/>
    <col min="1025" max="1025" width="21.1083333333333" style="82" customWidth="1"/>
    <col min="1026" max="1026" width="15.775" style="82" customWidth="1"/>
    <col min="1027" max="1027" width="19.4416666666667" style="82" customWidth="1"/>
    <col min="1028" max="1028" width="19" style="82" customWidth="1"/>
    <col min="1029" max="1029" width="14.775" style="82" customWidth="1"/>
    <col min="1030" max="1030" width="21.3333333333333" style="82" customWidth="1"/>
    <col min="1031" max="1031" width="19.2166666666667" style="82" customWidth="1"/>
    <col min="1032" max="1032" width="27.6666666666667" style="82" customWidth="1"/>
    <col min="1033" max="1279" width="9" style="82"/>
    <col min="1280" max="1280" width="8.10833333333333" style="82" customWidth="1"/>
    <col min="1281" max="1281" width="21.1083333333333" style="82" customWidth="1"/>
    <col min="1282" max="1282" width="15.775" style="82" customWidth="1"/>
    <col min="1283" max="1283" width="19.4416666666667" style="82" customWidth="1"/>
    <col min="1284" max="1284" width="19" style="82" customWidth="1"/>
    <col min="1285" max="1285" width="14.775" style="82" customWidth="1"/>
    <col min="1286" max="1286" width="21.3333333333333" style="82" customWidth="1"/>
    <col min="1287" max="1287" width="19.2166666666667" style="82" customWidth="1"/>
    <col min="1288" max="1288" width="27.6666666666667" style="82" customWidth="1"/>
    <col min="1289" max="1535" width="9" style="82"/>
    <col min="1536" max="1536" width="8.10833333333333" style="82" customWidth="1"/>
    <col min="1537" max="1537" width="21.1083333333333" style="82" customWidth="1"/>
    <col min="1538" max="1538" width="15.775" style="82" customWidth="1"/>
    <col min="1539" max="1539" width="19.4416666666667" style="82" customWidth="1"/>
    <col min="1540" max="1540" width="19" style="82" customWidth="1"/>
    <col min="1541" max="1541" width="14.775" style="82" customWidth="1"/>
    <col min="1542" max="1542" width="21.3333333333333" style="82" customWidth="1"/>
    <col min="1543" max="1543" width="19.2166666666667" style="82" customWidth="1"/>
    <col min="1544" max="1544" width="27.6666666666667" style="82" customWidth="1"/>
    <col min="1545" max="1791" width="9" style="82"/>
    <col min="1792" max="1792" width="8.10833333333333" style="82" customWidth="1"/>
    <col min="1793" max="1793" width="21.1083333333333" style="82" customWidth="1"/>
    <col min="1794" max="1794" width="15.775" style="82" customWidth="1"/>
    <col min="1795" max="1795" width="19.4416666666667" style="82" customWidth="1"/>
    <col min="1796" max="1796" width="19" style="82" customWidth="1"/>
    <col min="1797" max="1797" width="14.775" style="82" customWidth="1"/>
    <col min="1798" max="1798" width="21.3333333333333" style="82" customWidth="1"/>
    <col min="1799" max="1799" width="19.2166666666667" style="82" customWidth="1"/>
    <col min="1800" max="1800" width="27.6666666666667" style="82" customWidth="1"/>
    <col min="1801" max="2047" width="9" style="82"/>
    <col min="2048" max="2048" width="8.10833333333333" style="82" customWidth="1"/>
    <col min="2049" max="2049" width="21.1083333333333" style="82" customWidth="1"/>
    <col min="2050" max="2050" width="15.775" style="82" customWidth="1"/>
    <col min="2051" max="2051" width="19.4416666666667" style="82" customWidth="1"/>
    <col min="2052" max="2052" width="19" style="82" customWidth="1"/>
    <col min="2053" max="2053" width="14.775" style="82" customWidth="1"/>
    <col min="2054" max="2054" width="21.3333333333333" style="82" customWidth="1"/>
    <col min="2055" max="2055" width="19.2166666666667" style="82" customWidth="1"/>
    <col min="2056" max="2056" width="27.6666666666667" style="82" customWidth="1"/>
    <col min="2057" max="2303" width="9" style="82"/>
    <col min="2304" max="2304" width="8.10833333333333" style="82" customWidth="1"/>
    <col min="2305" max="2305" width="21.1083333333333" style="82" customWidth="1"/>
    <col min="2306" max="2306" width="15.775" style="82" customWidth="1"/>
    <col min="2307" max="2307" width="19.4416666666667" style="82" customWidth="1"/>
    <col min="2308" max="2308" width="19" style="82" customWidth="1"/>
    <col min="2309" max="2309" width="14.775" style="82" customWidth="1"/>
    <col min="2310" max="2310" width="21.3333333333333" style="82" customWidth="1"/>
    <col min="2311" max="2311" width="19.2166666666667" style="82" customWidth="1"/>
    <col min="2312" max="2312" width="27.6666666666667" style="82" customWidth="1"/>
    <col min="2313" max="2559" width="9" style="82"/>
    <col min="2560" max="2560" width="8.10833333333333" style="82" customWidth="1"/>
    <col min="2561" max="2561" width="21.1083333333333" style="82" customWidth="1"/>
    <col min="2562" max="2562" width="15.775" style="82" customWidth="1"/>
    <col min="2563" max="2563" width="19.4416666666667" style="82" customWidth="1"/>
    <col min="2564" max="2564" width="19" style="82" customWidth="1"/>
    <col min="2565" max="2565" width="14.775" style="82" customWidth="1"/>
    <col min="2566" max="2566" width="21.3333333333333" style="82" customWidth="1"/>
    <col min="2567" max="2567" width="19.2166666666667" style="82" customWidth="1"/>
    <col min="2568" max="2568" width="27.6666666666667" style="82" customWidth="1"/>
    <col min="2569" max="2815" width="9" style="82"/>
    <col min="2816" max="2816" width="8.10833333333333" style="82" customWidth="1"/>
    <col min="2817" max="2817" width="21.1083333333333" style="82" customWidth="1"/>
    <col min="2818" max="2818" width="15.775" style="82" customWidth="1"/>
    <col min="2819" max="2819" width="19.4416666666667" style="82" customWidth="1"/>
    <col min="2820" max="2820" width="19" style="82" customWidth="1"/>
    <col min="2821" max="2821" width="14.775" style="82" customWidth="1"/>
    <col min="2822" max="2822" width="21.3333333333333" style="82" customWidth="1"/>
    <col min="2823" max="2823" width="19.2166666666667" style="82" customWidth="1"/>
    <col min="2824" max="2824" width="27.6666666666667" style="82" customWidth="1"/>
    <col min="2825" max="3071" width="9" style="82"/>
    <col min="3072" max="3072" width="8.10833333333333" style="82" customWidth="1"/>
    <col min="3073" max="3073" width="21.1083333333333" style="82" customWidth="1"/>
    <col min="3074" max="3074" width="15.775" style="82" customWidth="1"/>
    <col min="3075" max="3075" width="19.4416666666667" style="82" customWidth="1"/>
    <col min="3076" max="3076" width="19" style="82" customWidth="1"/>
    <col min="3077" max="3077" width="14.775" style="82" customWidth="1"/>
    <col min="3078" max="3078" width="21.3333333333333" style="82" customWidth="1"/>
    <col min="3079" max="3079" width="19.2166666666667" style="82" customWidth="1"/>
    <col min="3080" max="3080" width="27.6666666666667" style="82" customWidth="1"/>
    <col min="3081" max="3327" width="9" style="82"/>
    <col min="3328" max="3328" width="8.10833333333333" style="82" customWidth="1"/>
    <col min="3329" max="3329" width="21.1083333333333" style="82" customWidth="1"/>
    <col min="3330" max="3330" width="15.775" style="82" customWidth="1"/>
    <col min="3331" max="3331" width="19.4416666666667" style="82" customWidth="1"/>
    <col min="3332" max="3332" width="19" style="82" customWidth="1"/>
    <col min="3333" max="3333" width="14.775" style="82" customWidth="1"/>
    <col min="3334" max="3334" width="21.3333333333333" style="82" customWidth="1"/>
    <col min="3335" max="3335" width="19.2166666666667" style="82" customWidth="1"/>
    <col min="3336" max="3336" width="27.6666666666667" style="82" customWidth="1"/>
    <col min="3337" max="3583" width="9" style="82"/>
    <col min="3584" max="3584" width="8.10833333333333" style="82" customWidth="1"/>
    <col min="3585" max="3585" width="21.1083333333333" style="82" customWidth="1"/>
    <col min="3586" max="3586" width="15.775" style="82" customWidth="1"/>
    <col min="3587" max="3587" width="19.4416666666667" style="82" customWidth="1"/>
    <col min="3588" max="3588" width="19" style="82" customWidth="1"/>
    <col min="3589" max="3589" width="14.775" style="82" customWidth="1"/>
    <col min="3590" max="3590" width="21.3333333333333" style="82" customWidth="1"/>
    <col min="3591" max="3591" width="19.2166666666667" style="82" customWidth="1"/>
    <col min="3592" max="3592" width="27.6666666666667" style="82" customWidth="1"/>
    <col min="3593" max="3839" width="9" style="82"/>
    <col min="3840" max="3840" width="8.10833333333333" style="82" customWidth="1"/>
    <col min="3841" max="3841" width="21.1083333333333" style="82" customWidth="1"/>
    <col min="3842" max="3842" width="15.775" style="82" customWidth="1"/>
    <col min="3843" max="3843" width="19.4416666666667" style="82" customWidth="1"/>
    <col min="3844" max="3844" width="19" style="82" customWidth="1"/>
    <col min="3845" max="3845" width="14.775" style="82" customWidth="1"/>
    <col min="3846" max="3846" width="21.3333333333333" style="82" customWidth="1"/>
    <col min="3847" max="3847" width="19.2166666666667" style="82" customWidth="1"/>
    <col min="3848" max="3848" width="27.6666666666667" style="82" customWidth="1"/>
    <col min="3849" max="4095" width="9" style="82"/>
    <col min="4096" max="4096" width="8.10833333333333" style="82" customWidth="1"/>
    <col min="4097" max="4097" width="21.1083333333333" style="82" customWidth="1"/>
    <col min="4098" max="4098" width="15.775" style="82" customWidth="1"/>
    <col min="4099" max="4099" width="19.4416666666667" style="82" customWidth="1"/>
    <col min="4100" max="4100" width="19" style="82" customWidth="1"/>
    <col min="4101" max="4101" width="14.775" style="82" customWidth="1"/>
    <col min="4102" max="4102" width="21.3333333333333" style="82" customWidth="1"/>
    <col min="4103" max="4103" width="19.2166666666667" style="82" customWidth="1"/>
    <col min="4104" max="4104" width="27.6666666666667" style="82" customWidth="1"/>
    <col min="4105" max="4351" width="9" style="82"/>
    <col min="4352" max="4352" width="8.10833333333333" style="82" customWidth="1"/>
    <col min="4353" max="4353" width="21.1083333333333" style="82" customWidth="1"/>
    <col min="4354" max="4354" width="15.775" style="82" customWidth="1"/>
    <col min="4355" max="4355" width="19.4416666666667" style="82" customWidth="1"/>
    <col min="4356" max="4356" width="19" style="82" customWidth="1"/>
    <col min="4357" max="4357" width="14.775" style="82" customWidth="1"/>
    <col min="4358" max="4358" width="21.3333333333333" style="82" customWidth="1"/>
    <col min="4359" max="4359" width="19.2166666666667" style="82" customWidth="1"/>
    <col min="4360" max="4360" width="27.6666666666667" style="82" customWidth="1"/>
    <col min="4361" max="4607" width="9" style="82"/>
    <col min="4608" max="4608" width="8.10833333333333" style="82" customWidth="1"/>
    <col min="4609" max="4609" width="21.1083333333333" style="82" customWidth="1"/>
    <col min="4610" max="4610" width="15.775" style="82" customWidth="1"/>
    <col min="4611" max="4611" width="19.4416666666667" style="82" customWidth="1"/>
    <col min="4612" max="4612" width="19" style="82" customWidth="1"/>
    <col min="4613" max="4613" width="14.775" style="82" customWidth="1"/>
    <col min="4614" max="4614" width="21.3333333333333" style="82" customWidth="1"/>
    <col min="4615" max="4615" width="19.2166666666667" style="82" customWidth="1"/>
    <col min="4616" max="4616" width="27.6666666666667" style="82" customWidth="1"/>
    <col min="4617" max="4863" width="9" style="82"/>
    <col min="4864" max="4864" width="8.10833333333333" style="82" customWidth="1"/>
    <col min="4865" max="4865" width="21.1083333333333" style="82" customWidth="1"/>
    <col min="4866" max="4866" width="15.775" style="82" customWidth="1"/>
    <col min="4867" max="4867" width="19.4416666666667" style="82" customWidth="1"/>
    <col min="4868" max="4868" width="19" style="82" customWidth="1"/>
    <col min="4869" max="4869" width="14.775" style="82" customWidth="1"/>
    <col min="4870" max="4870" width="21.3333333333333" style="82" customWidth="1"/>
    <col min="4871" max="4871" width="19.2166666666667" style="82" customWidth="1"/>
    <col min="4872" max="4872" width="27.6666666666667" style="82" customWidth="1"/>
    <col min="4873" max="5119" width="9" style="82"/>
    <col min="5120" max="5120" width="8.10833333333333" style="82" customWidth="1"/>
    <col min="5121" max="5121" width="21.1083333333333" style="82" customWidth="1"/>
    <col min="5122" max="5122" width="15.775" style="82" customWidth="1"/>
    <col min="5123" max="5123" width="19.4416666666667" style="82" customWidth="1"/>
    <col min="5124" max="5124" width="19" style="82" customWidth="1"/>
    <col min="5125" max="5125" width="14.775" style="82" customWidth="1"/>
    <col min="5126" max="5126" width="21.3333333333333" style="82" customWidth="1"/>
    <col min="5127" max="5127" width="19.2166666666667" style="82" customWidth="1"/>
    <col min="5128" max="5128" width="27.6666666666667" style="82" customWidth="1"/>
    <col min="5129" max="5375" width="9" style="82"/>
    <col min="5376" max="5376" width="8.10833333333333" style="82" customWidth="1"/>
    <col min="5377" max="5377" width="21.1083333333333" style="82" customWidth="1"/>
    <col min="5378" max="5378" width="15.775" style="82" customWidth="1"/>
    <col min="5379" max="5379" width="19.4416666666667" style="82" customWidth="1"/>
    <col min="5380" max="5380" width="19" style="82" customWidth="1"/>
    <col min="5381" max="5381" width="14.775" style="82" customWidth="1"/>
    <col min="5382" max="5382" width="21.3333333333333" style="82" customWidth="1"/>
    <col min="5383" max="5383" width="19.2166666666667" style="82" customWidth="1"/>
    <col min="5384" max="5384" width="27.6666666666667" style="82" customWidth="1"/>
    <col min="5385" max="5631" width="9" style="82"/>
    <col min="5632" max="5632" width="8.10833333333333" style="82" customWidth="1"/>
    <col min="5633" max="5633" width="21.1083333333333" style="82" customWidth="1"/>
    <col min="5634" max="5634" width="15.775" style="82" customWidth="1"/>
    <col min="5635" max="5635" width="19.4416666666667" style="82" customWidth="1"/>
    <col min="5636" max="5636" width="19" style="82" customWidth="1"/>
    <col min="5637" max="5637" width="14.775" style="82" customWidth="1"/>
    <col min="5638" max="5638" width="21.3333333333333" style="82" customWidth="1"/>
    <col min="5639" max="5639" width="19.2166666666667" style="82" customWidth="1"/>
    <col min="5640" max="5640" width="27.6666666666667" style="82" customWidth="1"/>
    <col min="5641" max="5887" width="9" style="82"/>
    <col min="5888" max="5888" width="8.10833333333333" style="82" customWidth="1"/>
    <col min="5889" max="5889" width="21.1083333333333" style="82" customWidth="1"/>
    <col min="5890" max="5890" width="15.775" style="82" customWidth="1"/>
    <col min="5891" max="5891" width="19.4416666666667" style="82" customWidth="1"/>
    <col min="5892" max="5892" width="19" style="82" customWidth="1"/>
    <col min="5893" max="5893" width="14.775" style="82" customWidth="1"/>
    <col min="5894" max="5894" width="21.3333333333333" style="82" customWidth="1"/>
    <col min="5895" max="5895" width="19.2166666666667" style="82" customWidth="1"/>
    <col min="5896" max="5896" width="27.6666666666667" style="82" customWidth="1"/>
    <col min="5897" max="6143" width="9" style="82"/>
    <col min="6144" max="6144" width="8.10833333333333" style="82" customWidth="1"/>
    <col min="6145" max="6145" width="21.1083333333333" style="82" customWidth="1"/>
    <col min="6146" max="6146" width="15.775" style="82" customWidth="1"/>
    <col min="6147" max="6147" width="19.4416666666667" style="82" customWidth="1"/>
    <col min="6148" max="6148" width="19" style="82" customWidth="1"/>
    <col min="6149" max="6149" width="14.775" style="82" customWidth="1"/>
    <col min="6150" max="6150" width="21.3333333333333" style="82" customWidth="1"/>
    <col min="6151" max="6151" width="19.2166666666667" style="82" customWidth="1"/>
    <col min="6152" max="6152" width="27.6666666666667" style="82" customWidth="1"/>
    <col min="6153" max="6399" width="9" style="82"/>
    <col min="6400" max="6400" width="8.10833333333333" style="82" customWidth="1"/>
    <col min="6401" max="6401" width="21.1083333333333" style="82" customWidth="1"/>
    <col min="6402" max="6402" width="15.775" style="82" customWidth="1"/>
    <col min="6403" max="6403" width="19.4416666666667" style="82" customWidth="1"/>
    <col min="6404" max="6404" width="19" style="82" customWidth="1"/>
    <col min="6405" max="6405" width="14.775" style="82" customWidth="1"/>
    <col min="6406" max="6406" width="21.3333333333333" style="82" customWidth="1"/>
    <col min="6407" max="6407" width="19.2166666666667" style="82" customWidth="1"/>
    <col min="6408" max="6408" width="27.6666666666667" style="82" customWidth="1"/>
    <col min="6409" max="6655" width="9" style="82"/>
    <col min="6656" max="6656" width="8.10833333333333" style="82" customWidth="1"/>
    <col min="6657" max="6657" width="21.1083333333333" style="82" customWidth="1"/>
    <col min="6658" max="6658" width="15.775" style="82" customWidth="1"/>
    <col min="6659" max="6659" width="19.4416666666667" style="82" customWidth="1"/>
    <col min="6660" max="6660" width="19" style="82" customWidth="1"/>
    <col min="6661" max="6661" width="14.775" style="82" customWidth="1"/>
    <col min="6662" max="6662" width="21.3333333333333" style="82" customWidth="1"/>
    <col min="6663" max="6663" width="19.2166666666667" style="82" customWidth="1"/>
    <col min="6664" max="6664" width="27.6666666666667" style="82" customWidth="1"/>
    <col min="6665" max="6911" width="9" style="82"/>
    <col min="6912" max="6912" width="8.10833333333333" style="82" customWidth="1"/>
    <col min="6913" max="6913" width="21.1083333333333" style="82" customWidth="1"/>
    <col min="6914" max="6914" width="15.775" style="82" customWidth="1"/>
    <col min="6915" max="6915" width="19.4416666666667" style="82" customWidth="1"/>
    <col min="6916" max="6916" width="19" style="82" customWidth="1"/>
    <col min="6917" max="6917" width="14.775" style="82" customWidth="1"/>
    <col min="6918" max="6918" width="21.3333333333333" style="82" customWidth="1"/>
    <col min="6919" max="6919" width="19.2166666666667" style="82" customWidth="1"/>
    <col min="6920" max="6920" width="27.6666666666667" style="82" customWidth="1"/>
    <col min="6921" max="7167" width="9" style="82"/>
    <col min="7168" max="7168" width="8.10833333333333" style="82" customWidth="1"/>
    <col min="7169" max="7169" width="21.1083333333333" style="82" customWidth="1"/>
    <col min="7170" max="7170" width="15.775" style="82" customWidth="1"/>
    <col min="7171" max="7171" width="19.4416666666667" style="82" customWidth="1"/>
    <col min="7172" max="7172" width="19" style="82" customWidth="1"/>
    <col min="7173" max="7173" width="14.775" style="82" customWidth="1"/>
    <col min="7174" max="7174" width="21.3333333333333" style="82" customWidth="1"/>
    <col min="7175" max="7175" width="19.2166666666667" style="82" customWidth="1"/>
    <col min="7176" max="7176" width="27.6666666666667" style="82" customWidth="1"/>
    <col min="7177" max="7423" width="9" style="82"/>
    <col min="7424" max="7424" width="8.10833333333333" style="82" customWidth="1"/>
    <col min="7425" max="7425" width="21.1083333333333" style="82" customWidth="1"/>
    <col min="7426" max="7426" width="15.775" style="82" customWidth="1"/>
    <col min="7427" max="7427" width="19.4416666666667" style="82" customWidth="1"/>
    <col min="7428" max="7428" width="19" style="82" customWidth="1"/>
    <col min="7429" max="7429" width="14.775" style="82" customWidth="1"/>
    <col min="7430" max="7430" width="21.3333333333333" style="82" customWidth="1"/>
    <col min="7431" max="7431" width="19.2166666666667" style="82" customWidth="1"/>
    <col min="7432" max="7432" width="27.6666666666667" style="82" customWidth="1"/>
    <col min="7433" max="7679" width="9" style="82"/>
    <col min="7680" max="7680" width="8.10833333333333" style="82" customWidth="1"/>
    <col min="7681" max="7681" width="21.1083333333333" style="82" customWidth="1"/>
    <col min="7682" max="7682" width="15.775" style="82" customWidth="1"/>
    <col min="7683" max="7683" width="19.4416666666667" style="82" customWidth="1"/>
    <col min="7684" max="7684" width="19" style="82" customWidth="1"/>
    <col min="7685" max="7685" width="14.775" style="82" customWidth="1"/>
    <col min="7686" max="7686" width="21.3333333333333" style="82" customWidth="1"/>
    <col min="7687" max="7687" width="19.2166666666667" style="82" customWidth="1"/>
    <col min="7688" max="7688" width="27.6666666666667" style="82" customWidth="1"/>
    <col min="7689" max="7935" width="9" style="82"/>
    <col min="7936" max="7936" width="8.10833333333333" style="82" customWidth="1"/>
    <col min="7937" max="7937" width="21.1083333333333" style="82" customWidth="1"/>
    <col min="7938" max="7938" width="15.775" style="82" customWidth="1"/>
    <col min="7939" max="7939" width="19.4416666666667" style="82" customWidth="1"/>
    <col min="7940" max="7940" width="19" style="82" customWidth="1"/>
    <col min="7941" max="7941" width="14.775" style="82" customWidth="1"/>
    <col min="7942" max="7942" width="21.3333333333333" style="82" customWidth="1"/>
    <col min="7943" max="7943" width="19.2166666666667" style="82" customWidth="1"/>
    <col min="7944" max="7944" width="27.6666666666667" style="82" customWidth="1"/>
    <col min="7945" max="8191" width="9" style="82"/>
    <col min="8192" max="8192" width="8.10833333333333" style="82" customWidth="1"/>
    <col min="8193" max="8193" width="21.1083333333333" style="82" customWidth="1"/>
    <col min="8194" max="8194" width="15.775" style="82" customWidth="1"/>
    <col min="8195" max="8195" width="19.4416666666667" style="82" customWidth="1"/>
    <col min="8196" max="8196" width="19" style="82" customWidth="1"/>
    <col min="8197" max="8197" width="14.775" style="82" customWidth="1"/>
    <col min="8198" max="8198" width="21.3333333333333" style="82" customWidth="1"/>
    <col min="8199" max="8199" width="19.2166666666667" style="82" customWidth="1"/>
    <col min="8200" max="8200" width="27.6666666666667" style="82" customWidth="1"/>
    <col min="8201" max="8447" width="9" style="82"/>
    <col min="8448" max="8448" width="8.10833333333333" style="82" customWidth="1"/>
    <col min="8449" max="8449" width="21.1083333333333" style="82" customWidth="1"/>
    <col min="8450" max="8450" width="15.775" style="82" customWidth="1"/>
    <col min="8451" max="8451" width="19.4416666666667" style="82" customWidth="1"/>
    <col min="8452" max="8452" width="19" style="82" customWidth="1"/>
    <col min="8453" max="8453" width="14.775" style="82" customWidth="1"/>
    <col min="8454" max="8454" width="21.3333333333333" style="82" customWidth="1"/>
    <col min="8455" max="8455" width="19.2166666666667" style="82" customWidth="1"/>
    <col min="8456" max="8456" width="27.6666666666667" style="82" customWidth="1"/>
    <col min="8457" max="8703" width="9" style="82"/>
    <col min="8704" max="8704" width="8.10833333333333" style="82" customWidth="1"/>
    <col min="8705" max="8705" width="21.1083333333333" style="82" customWidth="1"/>
    <col min="8706" max="8706" width="15.775" style="82" customWidth="1"/>
    <col min="8707" max="8707" width="19.4416666666667" style="82" customWidth="1"/>
    <col min="8708" max="8708" width="19" style="82" customWidth="1"/>
    <col min="8709" max="8709" width="14.775" style="82" customWidth="1"/>
    <col min="8710" max="8710" width="21.3333333333333" style="82" customWidth="1"/>
    <col min="8711" max="8711" width="19.2166666666667" style="82" customWidth="1"/>
    <col min="8712" max="8712" width="27.6666666666667" style="82" customWidth="1"/>
    <col min="8713" max="8959" width="9" style="82"/>
    <col min="8960" max="8960" width="8.10833333333333" style="82" customWidth="1"/>
    <col min="8961" max="8961" width="21.1083333333333" style="82" customWidth="1"/>
    <col min="8962" max="8962" width="15.775" style="82" customWidth="1"/>
    <col min="8963" max="8963" width="19.4416666666667" style="82" customWidth="1"/>
    <col min="8964" max="8964" width="19" style="82" customWidth="1"/>
    <col min="8965" max="8965" width="14.775" style="82" customWidth="1"/>
    <col min="8966" max="8966" width="21.3333333333333" style="82" customWidth="1"/>
    <col min="8967" max="8967" width="19.2166666666667" style="82" customWidth="1"/>
    <col min="8968" max="8968" width="27.6666666666667" style="82" customWidth="1"/>
    <col min="8969" max="9215" width="9" style="82"/>
    <col min="9216" max="9216" width="8.10833333333333" style="82" customWidth="1"/>
    <col min="9217" max="9217" width="21.1083333333333" style="82" customWidth="1"/>
    <col min="9218" max="9218" width="15.775" style="82" customWidth="1"/>
    <col min="9219" max="9219" width="19.4416666666667" style="82" customWidth="1"/>
    <col min="9220" max="9220" width="19" style="82" customWidth="1"/>
    <col min="9221" max="9221" width="14.775" style="82" customWidth="1"/>
    <col min="9222" max="9222" width="21.3333333333333" style="82" customWidth="1"/>
    <col min="9223" max="9223" width="19.2166666666667" style="82" customWidth="1"/>
    <col min="9224" max="9224" width="27.6666666666667" style="82" customWidth="1"/>
    <col min="9225" max="9471" width="9" style="82"/>
    <col min="9472" max="9472" width="8.10833333333333" style="82" customWidth="1"/>
    <col min="9473" max="9473" width="21.1083333333333" style="82" customWidth="1"/>
    <col min="9474" max="9474" width="15.775" style="82" customWidth="1"/>
    <col min="9475" max="9475" width="19.4416666666667" style="82" customWidth="1"/>
    <col min="9476" max="9476" width="19" style="82" customWidth="1"/>
    <col min="9477" max="9477" width="14.775" style="82" customWidth="1"/>
    <col min="9478" max="9478" width="21.3333333333333" style="82" customWidth="1"/>
    <col min="9479" max="9479" width="19.2166666666667" style="82" customWidth="1"/>
    <col min="9480" max="9480" width="27.6666666666667" style="82" customWidth="1"/>
    <col min="9481" max="9727" width="9" style="82"/>
    <col min="9728" max="9728" width="8.10833333333333" style="82" customWidth="1"/>
    <col min="9729" max="9729" width="21.1083333333333" style="82" customWidth="1"/>
    <col min="9730" max="9730" width="15.775" style="82" customWidth="1"/>
    <col min="9731" max="9731" width="19.4416666666667" style="82" customWidth="1"/>
    <col min="9732" max="9732" width="19" style="82" customWidth="1"/>
    <col min="9733" max="9733" width="14.775" style="82" customWidth="1"/>
    <col min="9734" max="9734" width="21.3333333333333" style="82" customWidth="1"/>
    <col min="9735" max="9735" width="19.2166666666667" style="82" customWidth="1"/>
    <col min="9736" max="9736" width="27.6666666666667" style="82" customWidth="1"/>
    <col min="9737" max="9983" width="9" style="82"/>
    <col min="9984" max="9984" width="8.10833333333333" style="82" customWidth="1"/>
    <col min="9985" max="9985" width="21.1083333333333" style="82" customWidth="1"/>
    <col min="9986" max="9986" width="15.775" style="82" customWidth="1"/>
    <col min="9987" max="9987" width="19.4416666666667" style="82" customWidth="1"/>
    <col min="9988" max="9988" width="19" style="82" customWidth="1"/>
    <col min="9989" max="9989" width="14.775" style="82" customWidth="1"/>
    <col min="9990" max="9990" width="21.3333333333333" style="82" customWidth="1"/>
    <col min="9991" max="9991" width="19.2166666666667" style="82" customWidth="1"/>
    <col min="9992" max="9992" width="27.6666666666667" style="82" customWidth="1"/>
    <col min="9993" max="10239" width="9" style="82"/>
    <col min="10240" max="10240" width="8.10833333333333" style="82" customWidth="1"/>
    <col min="10241" max="10241" width="21.1083333333333" style="82" customWidth="1"/>
    <col min="10242" max="10242" width="15.775" style="82" customWidth="1"/>
    <col min="10243" max="10243" width="19.4416666666667" style="82" customWidth="1"/>
    <col min="10244" max="10244" width="19" style="82" customWidth="1"/>
    <col min="10245" max="10245" width="14.775" style="82" customWidth="1"/>
    <col min="10246" max="10246" width="21.3333333333333" style="82" customWidth="1"/>
    <col min="10247" max="10247" width="19.2166666666667" style="82" customWidth="1"/>
    <col min="10248" max="10248" width="27.6666666666667" style="82" customWidth="1"/>
    <col min="10249" max="10495" width="9" style="82"/>
    <col min="10496" max="10496" width="8.10833333333333" style="82" customWidth="1"/>
    <col min="10497" max="10497" width="21.1083333333333" style="82" customWidth="1"/>
    <col min="10498" max="10498" width="15.775" style="82" customWidth="1"/>
    <col min="10499" max="10499" width="19.4416666666667" style="82" customWidth="1"/>
    <col min="10500" max="10500" width="19" style="82" customWidth="1"/>
    <col min="10501" max="10501" width="14.775" style="82" customWidth="1"/>
    <col min="10502" max="10502" width="21.3333333333333" style="82" customWidth="1"/>
    <col min="10503" max="10503" width="19.2166666666667" style="82" customWidth="1"/>
    <col min="10504" max="10504" width="27.6666666666667" style="82" customWidth="1"/>
    <col min="10505" max="10751" width="9" style="82"/>
    <col min="10752" max="10752" width="8.10833333333333" style="82" customWidth="1"/>
    <col min="10753" max="10753" width="21.1083333333333" style="82" customWidth="1"/>
    <col min="10754" max="10754" width="15.775" style="82" customWidth="1"/>
    <col min="10755" max="10755" width="19.4416666666667" style="82" customWidth="1"/>
    <col min="10756" max="10756" width="19" style="82" customWidth="1"/>
    <col min="10757" max="10757" width="14.775" style="82" customWidth="1"/>
    <col min="10758" max="10758" width="21.3333333333333" style="82" customWidth="1"/>
    <col min="10759" max="10759" width="19.2166666666667" style="82" customWidth="1"/>
    <col min="10760" max="10760" width="27.6666666666667" style="82" customWidth="1"/>
    <col min="10761" max="11007" width="9" style="82"/>
    <col min="11008" max="11008" width="8.10833333333333" style="82" customWidth="1"/>
    <col min="11009" max="11009" width="21.1083333333333" style="82" customWidth="1"/>
    <col min="11010" max="11010" width="15.775" style="82" customWidth="1"/>
    <col min="11011" max="11011" width="19.4416666666667" style="82" customWidth="1"/>
    <col min="11012" max="11012" width="19" style="82" customWidth="1"/>
    <col min="11013" max="11013" width="14.775" style="82" customWidth="1"/>
    <col min="11014" max="11014" width="21.3333333333333" style="82" customWidth="1"/>
    <col min="11015" max="11015" width="19.2166666666667" style="82" customWidth="1"/>
    <col min="11016" max="11016" width="27.6666666666667" style="82" customWidth="1"/>
    <col min="11017" max="11263" width="9" style="82"/>
    <col min="11264" max="11264" width="8.10833333333333" style="82" customWidth="1"/>
    <col min="11265" max="11265" width="21.1083333333333" style="82" customWidth="1"/>
    <col min="11266" max="11266" width="15.775" style="82" customWidth="1"/>
    <col min="11267" max="11267" width="19.4416666666667" style="82" customWidth="1"/>
    <col min="11268" max="11268" width="19" style="82" customWidth="1"/>
    <col min="11269" max="11269" width="14.775" style="82" customWidth="1"/>
    <col min="11270" max="11270" width="21.3333333333333" style="82" customWidth="1"/>
    <col min="11271" max="11271" width="19.2166666666667" style="82" customWidth="1"/>
    <col min="11272" max="11272" width="27.6666666666667" style="82" customWidth="1"/>
    <col min="11273" max="11519" width="9" style="82"/>
    <col min="11520" max="11520" width="8.10833333333333" style="82" customWidth="1"/>
    <col min="11521" max="11521" width="21.1083333333333" style="82" customWidth="1"/>
    <col min="11522" max="11522" width="15.775" style="82" customWidth="1"/>
    <col min="11523" max="11523" width="19.4416666666667" style="82" customWidth="1"/>
    <col min="11524" max="11524" width="19" style="82" customWidth="1"/>
    <col min="11525" max="11525" width="14.775" style="82" customWidth="1"/>
    <col min="11526" max="11526" width="21.3333333333333" style="82" customWidth="1"/>
    <col min="11527" max="11527" width="19.2166666666667" style="82" customWidth="1"/>
    <col min="11528" max="11528" width="27.6666666666667" style="82" customWidth="1"/>
    <col min="11529" max="11775" width="9" style="82"/>
    <col min="11776" max="11776" width="8.10833333333333" style="82" customWidth="1"/>
    <col min="11777" max="11777" width="21.1083333333333" style="82" customWidth="1"/>
    <col min="11778" max="11778" width="15.775" style="82" customWidth="1"/>
    <col min="11779" max="11779" width="19.4416666666667" style="82" customWidth="1"/>
    <col min="11780" max="11780" width="19" style="82" customWidth="1"/>
    <col min="11781" max="11781" width="14.775" style="82" customWidth="1"/>
    <col min="11782" max="11782" width="21.3333333333333" style="82" customWidth="1"/>
    <col min="11783" max="11783" width="19.2166666666667" style="82" customWidth="1"/>
    <col min="11784" max="11784" width="27.6666666666667" style="82" customWidth="1"/>
    <col min="11785" max="12031" width="9" style="82"/>
    <col min="12032" max="12032" width="8.10833333333333" style="82" customWidth="1"/>
    <col min="12033" max="12033" width="21.1083333333333" style="82" customWidth="1"/>
    <col min="12034" max="12034" width="15.775" style="82" customWidth="1"/>
    <col min="12035" max="12035" width="19.4416666666667" style="82" customWidth="1"/>
    <col min="12036" max="12036" width="19" style="82" customWidth="1"/>
    <col min="12037" max="12037" width="14.775" style="82" customWidth="1"/>
    <col min="12038" max="12038" width="21.3333333333333" style="82" customWidth="1"/>
    <col min="12039" max="12039" width="19.2166666666667" style="82" customWidth="1"/>
    <col min="12040" max="12040" width="27.6666666666667" style="82" customWidth="1"/>
    <col min="12041" max="12287" width="9" style="82"/>
    <col min="12288" max="12288" width="8.10833333333333" style="82" customWidth="1"/>
    <col min="12289" max="12289" width="21.1083333333333" style="82" customWidth="1"/>
    <col min="12290" max="12290" width="15.775" style="82" customWidth="1"/>
    <col min="12291" max="12291" width="19.4416666666667" style="82" customWidth="1"/>
    <col min="12292" max="12292" width="19" style="82" customWidth="1"/>
    <col min="12293" max="12293" width="14.775" style="82" customWidth="1"/>
    <col min="12294" max="12294" width="21.3333333333333" style="82" customWidth="1"/>
    <col min="12295" max="12295" width="19.2166666666667" style="82" customWidth="1"/>
    <col min="12296" max="12296" width="27.6666666666667" style="82" customWidth="1"/>
    <col min="12297" max="12543" width="9" style="82"/>
    <col min="12544" max="12544" width="8.10833333333333" style="82" customWidth="1"/>
    <col min="12545" max="12545" width="21.1083333333333" style="82" customWidth="1"/>
    <col min="12546" max="12546" width="15.775" style="82" customWidth="1"/>
    <col min="12547" max="12547" width="19.4416666666667" style="82" customWidth="1"/>
    <col min="12548" max="12548" width="19" style="82" customWidth="1"/>
    <col min="12549" max="12549" width="14.775" style="82" customWidth="1"/>
    <col min="12550" max="12550" width="21.3333333333333" style="82" customWidth="1"/>
    <col min="12551" max="12551" width="19.2166666666667" style="82" customWidth="1"/>
    <col min="12552" max="12552" width="27.6666666666667" style="82" customWidth="1"/>
    <col min="12553" max="12799" width="9" style="82"/>
    <col min="12800" max="12800" width="8.10833333333333" style="82" customWidth="1"/>
    <col min="12801" max="12801" width="21.1083333333333" style="82" customWidth="1"/>
    <col min="12802" max="12802" width="15.775" style="82" customWidth="1"/>
    <col min="12803" max="12803" width="19.4416666666667" style="82" customWidth="1"/>
    <col min="12804" max="12804" width="19" style="82" customWidth="1"/>
    <col min="12805" max="12805" width="14.775" style="82" customWidth="1"/>
    <col min="12806" max="12806" width="21.3333333333333" style="82" customWidth="1"/>
    <col min="12807" max="12807" width="19.2166666666667" style="82" customWidth="1"/>
    <col min="12808" max="12808" width="27.6666666666667" style="82" customWidth="1"/>
    <col min="12809" max="13055" width="9" style="82"/>
    <col min="13056" max="13056" width="8.10833333333333" style="82" customWidth="1"/>
    <col min="13057" max="13057" width="21.1083333333333" style="82" customWidth="1"/>
    <col min="13058" max="13058" width="15.775" style="82" customWidth="1"/>
    <col min="13059" max="13059" width="19.4416666666667" style="82" customWidth="1"/>
    <col min="13060" max="13060" width="19" style="82" customWidth="1"/>
    <col min="13061" max="13061" width="14.775" style="82" customWidth="1"/>
    <col min="13062" max="13062" width="21.3333333333333" style="82" customWidth="1"/>
    <col min="13063" max="13063" width="19.2166666666667" style="82" customWidth="1"/>
    <col min="13064" max="13064" width="27.6666666666667" style="82" customWidth="1"/>
    <col min="13065" max="13311" width="9" style="82"/>
    <col min="13312" max="13312" width="8.10833333333333" style="82" customWidth="1"/>
    <col min="13313" max="13313" width="21.1083333333333" style="82" customWidth="1"/>
    <col min="13314" max="13314" width="15.775" style="82" customWidth="1"/>
    <col min="13315" max="13315" width="19.4416666666667" style="82" customWidth="1"/>
    <col min="13316" max="13316" width="19" style="82" customWidth="1"/>
    <col min="13317" max="13317" width="14.775" style="82" customWidth="1"/>
    <col min="13318" max="13318" width="21.3333333333333" style="82" customWidth="1"/>
    <col min="13319" max="13319" width="19.2166666666667" style="82" customWidth="1"/>
    <col min="13320" max="13320" width="27.6666666666667" style="82" customWidth="1"/>
    <col min="13321" max="13567" width="9" style="82"/>
    <col min="13568" max="13568" width="8.10833333333333" style="82" customWidth="1"/>
    <col min="13569" max="13569" width="21.1083333333333" style="82" customWidth="1"/>
    <col min="13570" max="13570" width="15.775" style="82" customWidth="1"/>
    <col min="13571" max="13571" width="19.4416666666667" style="82" customWidth="1"/>
    <col min="13572" max="13572" width="19" style="82" customWidth="1"/>
    <col min="13573" max="13573" width="14.775" style="82" customWidth="1"/>
    <col min="13574" max="13574" width="21.3333333333333" style="82" customWidth="1"/>
    <col min="13575" max="13575" width="19.2166666666667" style="82" customWidth="1"/>
    <col min="13576" max="13576" width="27.6666666666667" style="82" customWidth="1"/>
    <col min="13577" max="13823" width="9" style="82"/>
    <col min="13824" max="13824" width="8.10833333333333" style="82" customWidth="1"/>
    <col min="13825" max="13825" width="21.1083333333333" style="82" customWidth="1"/>
    <col min="13826" max="13826" width="15.775" style="82" customWidth="1"/>
    <col min="13827" max="13827" width="19.4416666666667" style="82" customWidth="1"/>
    <col min="13828" max="13828" width="19" style="82" customWidth="1"/>
    <col min="13829" max="13829" width="14.775" style="82" customWidth="1"/>
    <col min="13830" max="13830" width="21.3333333333333" style="82" customWidth="1"/>
    <col min="13831" max="13831" width="19.2166666666667" style="82" customWidth="1"/>
    <col min="13832" max="13832" width="27.6666666666667" style="82" customWidth="1"/>
    <col min="13833" max="14079" width="9" style="82"/>
    <col min="14080" max="14080" width="8.10833333333333" style="82" customWidth="1"/>
    <col min="14081" max="14081" width="21.1083333333333" style="82" customWidth="1"/>
    <col min="14082" max="14082" width="15.775" style="82" customWidth="1"/>
    <col min="14083" max="14083" width="19.4416666666667" style="82" customWidth="1"/>
    <col min="14084" max="14084" width="19" style="82" customWidth="1"/>
    <col min="14085" max="14085" width="14.775" style="82" customWidth="1"/>
    <col min="14086" max="14086" width="21.3333333333333" style="82" customWidth="1"/>
    <col min="14087" max="14087" width="19.2166666666667" style="82" customWidth="1"/>
    <col min="14088" max="14088" width="27.6666666666667" style="82" customWidth="1"/>
    <col min="14089" max="14335" width="9" style="82"/>
    <col min="14336" max="14336" width="8.10833333333333" style="82" customWidth="1"/>
    <col min="14337" max="14337" width="21.1083333333333" style="82" customWidth="1"/>
    <col min="14338" max="14338" width="15.775" style="82" customWidth="1"/>
    <col min="14339" max="14339" width="19.4416666666667" style="82" customWidth="1"/>
    <col min="14340" max="14340" width="19" style="82" customWidth="1"/>
    <col min="14341" max="14341" width="14.775" style="82" customWidth="1"/>
    <col min="14342" max="14342" width="21.3333333333333" style="82" customWidth="1"/>
    <col min="14343" max="14343" width="19.2166666666667" style="82" customWidth="1"/>
    <col min="14344" max="14344" width="27.6666666666667" style="82" customWidth="1"/>
    <col min="14345" max="14591" width="9" style="82"/>
    <col min="14592" max="14592" width="8.10833333333333" style="82" customWidth="1"/>
    <col min="14593" max="14593" width="21.1083333333333" style="82" customWidth="1"/>
    <col min="14594" max="14594" width="15.775" style="82" customWidth="1"/>
    <col min="14595" max="14595" width="19.4416666666667" style="82" customWidth="1"/>
    <col min="14596" max="14596" width="19" style="82" customWidth="1"/>
    <col min="14597" max="14597" width="14.775" style="82" customWidth="1"/>
    <col min="14598" max="14598" width="21.3333333333333" style="82" customWidth="1"/>
    <col min="14599" max="14599" width="19.2166666666667" style="82" customWidth="1"/>
    <col min="14600" max="14600" width="27.6666666666667" style="82" customWidth="1"/>
    <col min="14601" max="14847" width="9" style="82"/>
    <col min="14848" max="14848" width="8.10833333333333" style="82" customWidth="1"/>
    <col min="14849" max="14849" width="21.1083333333333" style="82" customWidth="1"/>
    <col min="14850" max="14850" width="15.775" style="82" customWidth="1"/>
    <col min="14851" max="14851" width="19.4416666666667" style="82" customWidth="1"/>
    <col min="14852" max="14852" width="19" style="82" customWidth="1"/>
    <col min="14853" max="14853" width="14.775" style="82" customWidth="1"/>
    <col min="14854" max="14854" width="21.3333333333333" style="82" customWidth="1"/>
    <col min="14855" max="14855" width="19.2166666666667" style="82" customWidth="1"/>
    <col min="14856" max="14856" width="27.6666666666667" style="82" customWidth="1"/>
    <col min="14857" max="15103" width="9" style="82"/>
    <col min="15104" max="15104" width="8.10833333333333" style="82" customWidth="1"/>
    <col min="15105" max="15105" width="21.1083333333333" style="82" customWidth="1"/>
    <col min="15106" max="15106" width="15.775" style="82" customWidth="1"/>
    <col min="15107" max="15107" width="19.4416666666667" style="82" customWidth="1"/>
    <col min="15108" max="15108" width="19" style="82" customWidth="1"/>
    <col min="15109" max="15109" width="14.775" style="82" customWidth="1"/>
    <col min="15110" max="15110" width="21.3333333333333" style="82" customWidth="1"/>
    <col min="15111" max="15111" width="19.2166666666667" style="82" customWidth="1"/>
    <col min="15112" max="15112" width="27.6666666666667" style="82" customWidth="1"/>
    <col min="15113" max="15359" width="9" style="82"/>
    <col min="15360" max="15360" width="8.10833333333333" style="82" customWidth="1"/>
    <col min="15361" max="15361" width="21.1083333333333" style="82" customWidth="1"/>
    <col min="15362" max="15362" width="15.775" style="82" customWidth="1"/>
    <col min="15363" max="15363" width="19.4416666666667" style="82" customWidth="1"/>
    <col min="15364" max="15364" width="19" style="82" customWidth="1"/>
    <col min="15365" max="15365" width="14.775" style="82" customWidth="1"/>
    <col min="15366" max="15366" width="21.3333333333333" style="82" customWidth="1"/>
    <col min="15367" max="15367" width="19.2166666666667" style="82" customWidth="1"/>
    <col min="15368" max="15368" width="27.6666666666667" style="82" customWidth="1"/>
    <col min="15369" max="15615" width="9" style="82"/>
    <col min="15616" max="15616" width="8.10833333333333" style="82" customWidth="1"/>
    <col min="15617" max="15617" width="21.1083333333333" style="82" customWidth="1"/>
    <col min="15618" max="15618" width="15.775" style="82" customWidth="1"/>
    <col min="15619" max="15619" width="19.4416666666667" style="82" customWidth="1"/>
    <col min="15620" max="15620" width="19" style="82" customWidth="1"/>
    <col min="15621" max="15621" width="14.775" style="82" customWidth="1"/>
    <col min="15622" max="15622" width="21.3333333333333" style="82" customWidth="1"/>
    <col min="15623" max="15623" width="19.2166666666667" style="82" customWidth="1"/>
    <col min="15624" max="15624" width="27.6666666666667" style="82" customWidth="1"/>
    <col min="15625" max="15871" width="9" style="82"/>
    <col min="15872" max="15872" width="8.10833333333333" style="82" customWidth="1"/>
    <col min="15873" max="15873" width="21.1083333333333" style="82" customWidth="1"/>
    <col min="15874" max="15874" width="15.775" style="82" customWidth="1"/>
    <col min="15875" max="15875" width="19.4416666666667" style="82" customWidth="1"/>
    <col min="15876" max="15876" width="19" style="82" customWidth="1"/>
    <col min="15877" max="15877" width="14.775" style="82" customWidth="1"/>
    <col min="15878" max="15878" width="21.3333333333333" style="82" customWidth="1"/>
    <col min="15879" max="15879" width="19.2166666666667" style="82" customWidth="1"/>
    <col min="15880" max="15880" width="27.6666666666667" style="82" customWidth="1"/>
    <col min="15881" max="16127" width="9" style="82"/>
    <col min="16128" max="16128" width="8.10833333333333" style="82" customWidth="1"/>
    <col min="16129" max="16129" width="21.1083333333333" style="82" customWidth="1"/>
    <col min="16130" max="16130" width="15.775" style="82" customWidth="1"/>
    <col min="16131" max="16131" width="19.4416666666667" style="82" customWidth="1"/>
    <col min="16132" max="16132" width="19" style="82" customWidth="1"/>
    <col min="16133" max="16133" width="14.775" style="82" customWidth="1"/>
    <col min="16134" max="16134" width="21.3333333333333" style="82" customWidth="1"/>
    <col min="16135" max="16135" width="19.2166666666667" style="82" customWidth="1"/>
    <col min="16136" max="16136" width="27.6666666666667" style="82" customWidth="1"/>
    <col min="16137" max="16384" width="9" style="82"/>
  </cols>
  <sheetData>
    <row r="1" customHeight="1" spans="1:1">
      <c r="A1" s="82" t="s">
        <v>37</v>
      </c>
    </row>
    <row r="2" ht="27" customHeight="1" spans="1:8">
      <c r="A2" s="88" t="s">
        <v>38</v>
      </c>
      <c r="B2" s="88"/>
      <c r="C2" s="88"/>
      <c r="D2" s="88"/>
      <c r="E2" s="88"/>
      <c r="F2" s="88"/>
      <c r="G2" s="88"/>
      <c r="H2" s="88"/>
    </row>
    <row r="3" ht="22.2" customHeight="1" spans="6:7">
      <c r="F3" s="89"/>
      <c r="G3" s="90" t="s">
        <v>39</v>
      </c>
    </row>
    <row r="4" s="78" customFormat="1" ht="36" customHeight="1" spans="1:8">
      <c r="A4" s="91" t="s">
        <v>7</v>
      </c>
      <c r="B4" s="91" t="s">
        <v>8</v>
      </c>
      <c r="C4" s="92" t="s">
        <v>40</v>
      </c>
      <c r="D4" s="92" t="s">
        <v>10</v>
      </c>
      <c r="E4" s="12" t="s">
        <v>11</v>
      </c>
      <c r="F4" s="13" t="s">
        <v>12</v>
      </c>
      <c r="G4" s="13" t="s">
        <v>41</v>
      </c>
      <c r="H4" s="93" t="s">
        <v>42</v>
      </c>
    </row>
    <row r="5" s="79" customFormat="1" ht="22.2" customHeight="1" spans="1:8">
      <c r="A5" s="94" t="s">
        <v>13</v>
      </c>
      <c r="B5" s="94"/>
      <c r="C5" s="95">
        <f t="shared" ref="C5:D5" si="0">C6+C21</f>
        <v>10875.4</v>
      </c>
      <c r="D5" s="96">
        <f t="shared" si="0"/>
        <v>10738.1242</v>
      </c>
      <c r="E5" s="97">
        <f t="shared" ref="E5:E21" si="1">D5-C5</f>
        <v>-137.275799999999</v>
      </c>
      <c r="F5" s="98">
        <f t="shared" ref="F5:F33" si="2">E5/C5*100</f>
        <v>-1.26225977895065</v>
      </c>
      <c r="G5" s="99"/>
      <c r="H5" s="100"/>
    </row>
    <row r="6" s="80" customFormat="1" ht="22.2" customHeight="1" spans="1:9">
      <c r="A6" s="101">
        <v>101</v>
      </c>
      <c r="B6" s="102" t="s">
        <v>15</v>
      </c>
      <c r="C6" s="95">
        <f t="shared" ref="C6" si="3">SUM(C7:C19)</f>
        <v>7883.4</v>
      </c>
      <c r="D6" s="95">
        <f>SUM(D7:D20)</f>
        <v>8673</v>
      </c>
      <c r="E6" s="97">
        <f t="shared" si="1"/>
        <v>789.6</v>
      </c>
      <c r="F6" s="98">
        <f t="shared" si="2"/>
        <v>10.0159829515184</v>
      </c>
      <c r="G6" s="99">
        <f>D6/$D$5</f>
        <v>0.807682965708294</v>
      </c>
      <c r="H6" s="103"/>
      <c r="I6" s="129"/>
    </row>
    <row r="7" s="81" customFormat="1" ht="22.2" customHeight="1" spans="1:8">
      <c r="A7" s="104">
        <v>10101</v>
      </c>
      <c r="B7" s="104" t="s">
        <v>43</v>
      </c>
      <c r="C7" s="105">
        <v>4500</v>
      </c>
      <c r="D7" s="105">
        <v>4145</v>
      </c>
      <c r="E7" s="97">
        <f t="shared" si="1"/>
        <v>-355</v>
      </c>
      <c r="F7" s="98">
        <f t="shared" si="2"/>
        <v>-7.88888888888889</v>
      </c>
      <c r="G7" s="99">
        <f t="shared" ref="G7:G54" si="4">D7/$D$5</f>
        <v>0.386007828071126</v>
      </c>
      <c r="H7" s="106"/>
    </row>
    <row r="8" s="81" customFormat="1" ht="22.2" customHeight="1" spans="1:10">
      <c r="A8" s="104">
        <v>10103</v>
      </c>
      <c r="B8" s="104" t="s">
        <v>44</v>
      </c>
      <c r="C8" s="105">
        <v>0</v>
      </c>
      <c r="D8" s="105">
        <v>5</v>
      </c>
      <c r="E8" s="97">
        <f t="shared" si="1"/>
        <v>5</v>
      </c>
      <c r="F8" s="98"/>
      <c r="G8" s="99">
        <f t="shared" si="4"/>
        <v>0.000465630673185918</v>
      </c>
      <c r="H8" s="106"/>
      <c r="J8" s="130"/>
    </row>
    <row r="9" s="81" customFormat="1" ht="22.2" customHeight="1" spans="1:10">
      <c r="A9" s="104">
        <v>10104</v>
      </c>
      <c r="B9" s="104" t="s">
        <v>45</v>
      </c>
      <c r="C9" s="105">
        <v>99</v>
      </c>
      <c r="D9" s="105">
        <v>804</v>
      </c>
      <c r="E9" s="97">
        <f t="shared" si="1"/>
        <v>705</v>
      </c>
      <c r="F9" s="98">
        <f t="shared" si="2"/>
        <v>712.121212121212</v>
      </c>
      <c r="G9" s="99">
        <f t="shared" si="4"/>
        <v>0.0748734122482957</v>
      </c>
      <c r="H9" s="107"/>
      <c r="J9" s="131"/>
    </row>
    <row r="10" s="81" customFormat="1" ht="22.2" customHeight="1" spans="1:10">
      <c r="A10" s="104">
        <v>10106</v>
      </c>
      <c r="B10" s="104" t="s">
        <v>46</v>
      </c>
      <c r="C10" s="105">
        <v>150</v>
      </c>
      <c r="D10" s="105">
        <v>212</v>
      </c>
      <c r="E10" s="97">
        <f t="shared" si="1"/>
        <v>62</v>
      </c>
      <c r="F10" s="98">
        <f t="shared" si="2"/>
        <v>41.3333333333333</v>
      </c>
      <c r="G10" s="99">
        <f t="shared" si="4"/>
        <v>0.0197427405430829</v>
      </c>
      <c r="H10" s="107"/>
      <c r="J10" s="131"/>
    </row>
    <row r="11" s="81" customFormat="1" ht="22.2" customHeight="1" spans="1:10">
      <c r="A11" s="104">
        <v>10107</v>
      </c>
      <c r="B11" s="104" t="s">
        <v>47</v>
      </c>
      <c r="C11" s="105">
        <v>93</v>
      </c>
      <c r="D11" s="105">
        <v>27</v>
      </c>
      <c r="E11" s="97">
        <f t="shared" si="1"/>
        <v>-66</v>
      </c>
      <c r="F11" s="98">
        <f t="shared" si="2"/>
        <v>-70.9677419354839</v>
      </c>
      <c r="G11" s="99">
        <f t="shared" si="4"/>
        <v>0.00251440563520396</v>
      </c>
      <c r="H11" s="107"/>
      <c r="J11" s="131"/>
    </row>
    <row r="12" s="81" customFormat="1" ht="22.2" customHeight="1" spans="1:10">
      <c r="A12" s="104">
        <v>10109</v>
      </c>
      <c r="B12" s="104" t="s">
        <v>48</v>
      </c>
      <c r="C12" s="105">
        <v>858</v>
      </c>
      <c r="D12" s="105">
        <v>795</v>
      </c>
      <c r="E12" s="97">
        <f t="shared" si="1"/>
        <v>-63</v>
      </c>
      <c r="F12" s="98">
        <f t="shared" si="2"/>
        <v>-7.34265734265734</v>
      </c>
      <c r="G12" s="99">
        <f t="shared" si="4"/>
        <v>0.074035277036561</v>
      </c>
      <c r="H12" s="107"/>
      <c r="J12" s="131"/>
    </row>
    <row r="13" s="81" customFormat="1" ht="22.2" customHeight="1" spans="1:10">
      <c r="A13" s="104">
        <v>10110</v>
      </c>
      <c r="B13" s="104" t="s">
        <v>49</v>
      </c>
      <c r="C13" s="105">
        <v>528</v>
      </c>
      <c r="D13" s="105">
        <v>970</v>
      </c>
      <c r="E13" s="97">
        <f t="shared" si="1"/>
        <v>442</v>
      </c>
      <c r="F13" s="98">
        <f t="shared" si="2"/>
        <v>83.7121212121212</v>
      </c>
      <c r="G13" s="99">
        <f t="shared" si="4"/>
        <v>0.0903323505980681</v>
      </c>
      <c r="H13" s="107"/>
      <c r="J13" s="131"/>
    </row>
    <row r="14" s="81" customFormat="1" ht="22.2" customHeight="1" spans="1:10">
      <c r="A14" s="104">
        <v>10111</v>
      </c>
      <c r="B14" s="104" t="s">
        <v>50</v>
      </c>
      <c r="C14" s="105">
        <v>189</v>
      </c>
      <c r="D14" s="105">
        <v>273</v>
      </c>
      <c r="E14" s="97">
        <f t="shared" si="1"/>
        <v>84</v>
      </c>
      <c r="F14" s="98">
        <f t="shared" si="2"/>
        <v>44.4444444444444</v>
      </c>
      <c r="G14" s="99">
        <f t="shared" si="4"/>
        <v>0.0254234347559511</v>
      </c>
      <c r="H14" s="107"/>
      <c r="J14" s="131"/>
    </row>
    <row r="15" s="81" customFormat="1" ht="22.2" customHeight="1" spans="1:10">
      <c r="A15" s="104">
        <v>10112</v>
      </c>
      <c r="B15" s="104" t="s">
        <v>51</v>
      </c>
      <c r="C15" s="105">
        <v>1020</v>
      </c>
      <c r="D15" s="105">
        <v>1001</v>
      </c>
      <c r="E15" s="97">
        <f t="shared" si="1"/>
        <v>-19</v>
      </c>
      <c r="F15" s="98">
        <f t="shared" si="2"/>
        <v>-1.86274509803922</v>
      </c>
      <c r="G15" s="99">
        <f t="shared" si="4"/>
        <v>0.0932192607718208</v>
      </c>
      <c r="H15" s="107"/>
      <c r="J15" s="131"/>
    </row>
    <row r="16" s="81" customFormat="1" ht="22.2" customHeight="1" spans="1:10">
      <c r="A16" s="104">
        <v>10113</v>
      </c>
      <c r="B16" s="104" t="s">
        <v>52</v>
      </c>
      <c r="C16" s="105">
        <v>288</v>
      </c>
      <c r="D16" s="105">
        <v>326</v>
      </c>
      <c r="E16" s="97">
        <f t="shared" si="1"/>
        <v>38</v>
      </c>
      <c r="F16" s="98">
        <f t="shared" si="2"/>
        <v>13.1944444444444</v>
      </c>
      <c r="G16" s="99">
        <f t="shared" si="4"/>
        <v>0.0303591198917219</v>
      </c>
      <c r="H16" s="107"/>
      <c r="J16" s="131"/>
    </row>
    <row r="17" s="81" customFormat="1" ht="22.2" customHeight="1" spans="1:10">
      <c r="A17" s="104">
        <v>10114</v>
      </c>
      <c r="B17" s="104" t="s">
        <v>53</v>
      </c>
      <c r="C17" s="105">
        <v>8.4</v>
      </c>
      <c r="D17" s="105">
        <v>1</v>
      </c>
      <c r="E17" s="97">
        <f t="shared" si="1"/>
        <v>-7.4</v>
      </c>
      <c r="F17" s="98">
        <f t="shared" si="2"/>
        <v>-88.0952380952381</v>
      </c>
      <c r="G17" s="99">
        <f t="shared" si="4"/>
        <v>9.31261346371836e-5</v>
      </c>
      <c r="H17" s="107"/>
      <c r="J17" s="130"/>
    </row>
    <row r="18" s="81" customFormat="1" ht="22.2" customHeight="1" spans="1:10">
      <c r="A18" s="104">
        <v>10118</v>
      </c>
      <c r="B18" s="104" t="s">
        <v>54</v>
      </c>
      <c r="C18" s="105">
        <v>150</v>
      </c>
      <c r="D18" s="105">
        <v>98</v>
      </c>
      <c r="E18" s="97">
        <f t="shared" si="1"/>
        <v>-52</v>
      </c>
      <c r="F18" s="98">
        <f t="shared" si="2"/>
        <v>-34.6666666666667</v>
      </c>
      <c r="G18" s="99">
        <f t="shared" si="4"/>
        <v>0.009126361194444</v>
      </c>
      <c r="H18" s="107"/>
      <c r="J18" s="130"/>
    </row>
    <row r="19" s="81" customFormat="1" ht="22.2" customHeight="1" spans="1:10">
      <c r="A19" s="104">
        <v>10119</v>
      </c>
      <c r="B19" s="104" t="s">
        <v>55</v>
      </c>
      <c r="C19" s="105">
        <v>0</v>
      </c>
      <c r="D19" s="105"/>
      <c r="E19" s="97">
        <f t="shared" si="1"/>
        <v>0</v>
      </c>
      <c r="F19" s="98"/>
      <c r="G19" s="99">
        <f t="shared" si="4"/>
        <v>0</v>
      </c>
      <c r="H19" s="107"/>
      <c r="J19" s="130"/>
    </row>
    <row r="20" s="81" customFormat="1" ht="22.2" customHeight="1" spans="1:10">
      <c r="A20" s="104">
        <v>10121</v>
      </c>
      <c r="B20" s="104" t="s">
        <v>56</v>
      </c>
      <c r="C20" s="105"/>
      <c r="D20" s="105">
        <v>16</v>
      </c>
      <c r="E20" s="97"/>
      <c r="F20" s="98"/>
      <c r="G20" s="99"/>
      <c r="H20" s="107"/>
      <c r="J20" s="130"/>
    </row>
    <row r="21" s="80" customFormat="1" ht="22.2" customHeight="1" spans="1:8">
      <c r="A21" s="101">
        <v>103</v>
      </c>
      <c r="B21" s="102" t="s">
        <v>16</v>
      </c>
      <c r="C21" s="95">
        <f t="shared" ref="C21:D21" si="5">SUM(C22:C29)</f>
        <v>2992</v>
      </c>
      <c r="D21" s="95">
        <f t="shared" si="5"/>
        <v>2065.1242</v>
      </c>
      <c r="E21" s="97">
        <f t="shared" si="1"/>
        <v>-926.8758</v>
      </c>
      <c r="F21" s="98">
        <f t="shared" si="2"/>
        <v>-30.9784692513369</v>
      </c>
      <c r="G21" s="99">
        <f t="shared" si="4"/>
        <v>0.192317034291706</v>
      </c>
      <c r="H21" s="103"/>
    </row>
    <row r="22" s="81" customFormat="1" ht="30" customHeight="1" spans="1:8">
      <c r="A22" s="104">
        <v>10302</v>
      </c>
      <c r="B22" s="104" t="s">
        <v>57</v>
      </c>
      <c r="C22" s="105">
        <v>292</v>
      </c>
      <c r="D22" s="105">
        <v>324.1242</v>
      </c>
      <c r="E22" s="97">
        <v>0</v>
      </c>
      <c r="F22" s="98">
        <f t="shared" si="2"/>
        <v>0</v>
      </c>
      <c r="G22" s="99">
        <f t="shared" si="4"/>
        <v>0.0301844338883694</v>
      </c>
      <c r="H22" s="107" t="s">
        <v>58</v>
      </c>
    </row>
    <row r="23" s="81" customFormat="1" ht="22.2" customHeight="1" spans="1:8">
      <c r="A23" s="104">
        <v>10304</v>
      </c>
      <c r="B23" s="104" t="s">
        <v>59</v>
      </c>
      <c r="C23" s="105">
        <v>400</v>
      </c>
      <c r="D23" s="105">
        <v>129</v>
      </c>
      <c r="E23" s="97">
        <f>D24-C23</f>
        <v>-400</v>
      </c>
      <c r="F23" s="98">
        <f t="shared" si="2"/>
        <v>-100</v>
      </c>
      <c r="G23" s="99">
        <f t="shared" si="4"/>
        <v>0.0120132713681967</v>
      </c>
      <c r="H23" s="107"/>
    </row>
    <row r="24" s="81" customFormat="1" ht="22.2" customHeight="1" spans="1:8">
      <c r="A24" s="104">
        <v>10305</v>
      </c>
      <c r="B24" s="104" t="s">
        <v>60</v>
      </c>
      <c r="C24" s="105"/>
      <c r="D24" s="105"/>
      <c r="E24" s="97"/>
      <c r="F24" s="98"/>
      <c r="G24" s="99">
        <f t="shared" si="4"/>
        <v>0</v>
      </c>
      <c r="H24" s="107"/>
    </row>
    <row r="25" s="81" customFormat="1" ht="22.2" customHeight="1" spans="1:8">
      <c r="A25" s="104">
        <v>10306</v>
      </c>
      <c r="B25" s="104" t="s">
        <v>61</v>
      </c>
      <c r="C25" s="105">
        <v>1900</v>
      </c>
      <c r="D25" s="105"/>
      <c r="E25" s="97"/>
      <c r="F25" s="98">
        <f t="shared" si="2"/>
        <v>0</v>
      </c>
      <c r="G25" s="99">
        <f t="shared" si="4"/>
        <v>0</v>
      </c>
      <c r="H25" s="107"/>
    </row>
    <row r="26" s="81" customFormat="1" ht="22.2" customHeight="1" spans="1:8">
      <c r="A26" s="104">
        <v>10307</v>
      </c>
      <c r="B26" s="104" t="s">
        <v>62</v>
      </c>
      <c r="C26" s="105">
        <v>270</v>
      </c>
      <c r="D26" s="105">
        <v>1605</v>
      </c>
      <c r="E26" s="97"/>
      <c r="F26" s="98">
        <f t="shared" si="2"/>
        <v>0</v>
      </c>
      <c r="G26" s="99">
        <f t="shared" si="4"/>
        <v>0.14946744609268</v>
      </c>
      <c r="H26" s="107"/>
    </row>
    <row r="27" s="81" customFormat="1" ht="22.2" customHeight="1" spans="1:8">
      <c r="A27" s="104">
        <v>10308</v>
      </c>
      <c r="B27" s="104" t="s">
        <v>63</v>
      </c>
      <c r="C27" s="105">
        <v>130</v>
      </c>
      <c r="D27" s="105">
        <v>7</v>
      </c>
      <c r="E27" s="97"/>
      <c r="F27" s="98">
        <f t="shared" si="2"/>
        <v>0</v>
      </c>
      <c r="G27" s="99">
        <f t="shared" si="4"/>
        <v>0.000651882942460286</v>
      </c>
      <c r="H27" s="107"/>
    </row>
    <row r="28" s="81" customFormat="1" ht="22.2" customHeight="1" spans="1:8">
      <c r="A28" s="104">
        <v>10309</v>
      </c>
      <c r="B28" s="104" t="s">
        <v>64</v>
      </c>
      <c r="C28" s="105"/>
      <c r="D28" s="105"/>
      <c r="E28" s="97">
        <f t="shared" ref="E28:E54" si="6">D28-C28</f>
        <v>0</v>
      </c>
      <c r="F28" s="98"/>
      <c r="G28" s="99">
        <f t="shared" si="4"/>
        <v>0</v>
      </c>
      <c r="H28" s="107"/>
    </row>
    <row r="29" s="81" customFormat="1" ht="22.2" customHeight="1" spans="1:8">
      <c r="A29" s="104">
        <v>10399</v>
      </c>
      <c r="B29" s="104" t="s">
        <v>65</v>
      </c>
      <c r="C29" s="105"/>
      <c r="D29" s="105"/>
      <c r="E29" s="97">
        <f t="shared" si="6"/>
        <v>0</v>
      </c>
      <c r="F29" s="98"/>
      <c r="G29" s="99">
        <f t="shared" si="4"/>
        <v>0</v>
      </c>
      <c r="H29" s="107"/>
    </row>
    <row r="30" s="80" customFormat="1" ht="22.2" customHeight="1" spans="1:8">
      <c r="A30" s="108" t="s">
        <v>18</v>
      </c>
      <c r="B30" s="109"/>
      <c r="C30" s="95">
        <f t="shared" ref="C30" si="7">C31+C33+C42</f>
        <v>2427</v>
      </c>
      <c r="D30" s="95">
        <f>D31+D33+D41+D42</f>
        <v>6357.1298</v>
      </c>
      <c r="E30" s="97">
        <f t="shared" si="6"/>
        <v>3930.1298</v>
      </c>
      <c r="F30" s="98">
        <f t="shared" si="2"/>
        <v>161.933654717759</v>
      </c>
      <c r="G30" s="99">
        <f t="shared" si="4"/>
        <v>0.592014925660852</v>
      </c>
      <c r="H30" s="103"/>
    </row>
    <row r="31" s="80" customFormat="1" ht="22.2" customHeight="1" spans="1:8">
      <c r="A31" s="101">
        <v>11001</v>
      </c>
      <c r="B31" s="102" t="s">
        <v>19</v>
      </c>
      <c r="C31" s="95">
        <v>545</v>
      </c>
      <c r="D31" s="96">
        <f>D32</f>
        <v>120.96</v>
      </c>
      <c r="E31" s="97">
        <f t="shared" si="6"/>
        <v>-424.04</v>
      </c>
      <c r="F31" s="98">
        <f t="shared" si="2"/>
        <v>-77.805504587156</v>
      </c>
      <c r="G31" s="99">
        <f t="shared" si="4"/>
        <v>0.0112645372457137</v>
      </c>
      <c r="H31" s="103" t="s">
        <v>66</v>
      </c>
    </row>
    <row r="32" s="81" customFormat="1" ht="29.25" customHeight="1" spans="1:8">
      <c r="A32" s="110">
        <v>1100199</v>
      </c>
      <c r="B32" s="110" t="s">
        <v>67</v>
      </c>
      <c r="C32" s="105">
        <v>545</v>
      </c>
      <c r="D32" s="111">
        <v>120.96</v>
      </c>
      <c r="E32" s="97">
        <f t="shared" si="6"/>
        <v>-424.04</v>
      </c>
      <c r="F32" s="98">
        <f t="shared" si="2"/>
        <v>-77.805504587156</v>
      </c>
      <c r="G32" s="99">
        <f t="shared" si="4"/>
        <v>0.0112645372457137</v>
      </c>
      <c r="H32" s="107" t="s">
        <v>68</v>
      </c>
    </row>
    <row r="33" s="80" customFormat="1" ht="39.75" customHeight="1" spans="1:8">
      <c r="A33" s="112">
        <v>11002</v>
      </c>
      <c r="B33" s="112" t="s">
        <v>20</v>
      </c>
      <c r="C33" s="95">
        <v>79</v>
      </c>
      <c r="D33" s="96">
        <f>SUM(D34:D40)</f>
        <v>78.567</v>
      </c>
      <c r="E33" s="97">
        <f t="shared" si="6"/>
        <v>-0.433000000000007</v>
      </c>
      <c r="F33" s="98">
        <f t="shared" si="2"/>
        <v>-0.548101265822794</v>
      </c>
      <c r="G33" s="99">
        <f t="shared" si="4"/>
        <v>0.00731664102003961</v>
      </c>
      <c r="H33" s="103" t="s">
        <v>69</v>
      </c>
    </row>
    <row r="34" s="81" customFormat="1" ht="22.2" customHeight="1" spans="1:8">
      <c r="A34" s="113">
        <v>1100208</v>
      </c>
      <c r="B34" s="113" t="s">
        <v>70</v>
      </c>
      <c r="C34" s="105"/>
      <c r="D34" s="111"/>
      <c r="E34" s="97">
        <f t="shared" si="6"/>
        <v>0</v>
      </c>
      <c r="F34" s="98"/>
      <c r="G34" s="99">
        <f t="shared" si="4"/>
        <v>0</v>
      </c>
      <c r="H34" s="107"/>
    </row>
    <row r="35" s="81" customFormat="1" ht="42" customHeight="1" spans="1:8">
      <c r="A35" s="110">
        <v>1100214</v>
      </c>
      <c r="B35" s="110" t="s">
        <v>71</v>
      </c>
      <c r="C35" s="105"/>
      <c r="D35" s="111"/>
      <c r="E35" s="97">
        <f t="shared" si="6"/>
        <v>0</v>
      </c>
      <c r="F35" s="98"/>
      <c r="G35" s="99">
        <f t="shared" si="4"/>
        <v>0</v>
      </c>
      <c r="H35" s="107" t="s">
        <v>72</v>
      </c>
    </row>
    <row r="36" s="81" customFormat="1" ht="22.2" customHeight="1" spans="1:8">
      <c r="A36" s="110">
        <v>1100221</v>
      </c>
      <c r="B36" s="110" t="s">
        <v>73</v>
      </c>
      <c r="C36" s="105"/>
      <c r="D36" s="111"/>
      <c r="E36" s="97">
        <f t="shared" si="6"/>
        <v>0</v>
      </c>
      <c r="F36" s="98"/>
      <c r="G36" s="99">
        <f t="shared" si="4"/>
        <v>0</v>
      </c>
      <c r="H36" s="107"/>
    </row>
    <row r="37" s="81" customFormat="1" ht="22.2" customHeight="1" spans="1:8">
      <c r="A37" s="110">
        <v>1100222</v>
      </c>
      <c r="B37" s="110" t="s">
        <v>74</v>
      </c>
      <c r="C37" s="105"/>
      <c r="D37" s="111"/>
      <c r="E37" s="97">
        <f t="shared" si="6"/>
        <v>0</v>
      </c>
      <c r="F37" s="98"/>
      <c r="G37" s="99">
        <f t="shared" si="4"/>
        <v>0</v>
      </c>
      <c r="H37" s="107"/>
    </row>
    <row r="38" s="81" customFormat="1" ht="22.2" customHeight="1" spans="1:9">
      <c r="A38" s="110">
        <v>1100223</v>
      </c>
      <c r="B38" s="110" t="s">
        <v>75</v>
      </c>
      <c r="C38" s="105"/>
      <c r="D38" s="111"/>
      <c r="E38" s="97">
        <f t="shared" si="6"/>
        <v>0</v>
      </c>
      <c r="F38" s="98"/>
      <c r="G38" s="99">
        <f t="shared" si="4"/>
        <v>0</v>
      </c>
      <c r="H38" s="107"/>
      <c r="I38" s="132"/>
    </row>
    <row r="39" s="81" customFormat="1" ht="41.25" customHeight="1" spans="1:8">
      <c r="A39" s="110">
        <v>1100227</v>
      </c>
      <c r="B39" s="110" t="s">
        <v>76</v>
      </c>
      <c r="C39" s="105">
        <v>79</v>
      </c>
      <c r="D39" s="111">
        <v>78.567</v>
      </c>
      <c r="E39" s="97">
        <f t="shared" si="6"/>
        <v>-0.433000000000007</v>
      </c>
      <c r="F39" s="98">
        <f t="shared" ref="F39:F54" si="8">E39/C39*100</f>
        <v>-0.548101265822794</v>
      </c>
      <c r="G39" s="99">
        <f t="shared" si="4"/>
        <v>0.00731664102003961</v>
      </c>
      <c r="H39" s="107" t="s">
        <v>77</v>
      </c>
    </row>
    <row r="40" s="81" customFormat="1" ht="22.2" customHeight="1" spans="1:8">
      <c r="A40" s="110">
        <v>1100299</v>
      </c>
      <c r="B40" s="110" t="s">
        <v>78</v>
      </c>
      <c r="C40" s="105"/>
      <c r="D40" s="111"/>
      <c r="E40" s="97">
        <f t="shared" si="6"/>
        <v>0</v>
      </c>
      <c r="F40" s="98"/>
      <c r="G40" s="99">
        <f t="shared" si="4"/>
        <v>0</v>
      </c>
      <c r="H40" s="107"/>
    </row>
    <row r="41" s="80" customFormat="1" ht="42.75" customHeight="1" spans="1:8">
      <c r="A41" s="112">
        <v>11003</v>
      </c>
      <c r="B41" s="112" t="s">
        <v>21</v>
      </c>
      <c r="C41" s="95"/>
      <c r="D41" s="96">
        <v>2678.6539</v>
      </c>
      <c r="E41" s="97">
        <f t="shared" si="6"/>
        <v>2678.6539</v>
      </c>
      <c r="F41" s="98"/>
      <c r="G41" s="99">
        <f t="shared" si="4"/>
        <v>0.249452683737817</v>
      </c>
      <c r="H41" s="103" t="s">
        <v>79</v>
      </c>
    </row>
    <row r="42" s="80" customFormat="1" ht="26.25" customHeight="1" spans="1:8">
      <c r="A42" s="112">
        <v>11004</v>
      </c>
      <c r="B42" s="112" t="s">
        <v>22</v>
      </c>
      <c r="C42" s="95">
        <f t="shared" ref="C42" si="9">SUM(C43:C46)</f>
        <v>1803</v>
      </c>
      <c r="D42" s="96">
        <f>D43+D44+D45+D46</f>
        <v>3478.9489</v>
      </c>
      <c r="E42" s="97">
        <f t="shared" si="6"/>
        <v>1675.9489</v>
      </c>
      <c r="F42" s="98">
        <f t="shared" si="8"/>
        <v>92.9533499722684</v>
      </c>
      <c r="G42" s="99">
        <f t="shared" si="4"/>
        <v>0.323981063657282</v>
      </c>
      <c r="H42" s="103" t="s">
        <v>80</v>
      </c>
    </row>
    <row r="43" s="80" customFormat="1" ht="22.2" customHeight="1" spans="1:8">
      <c r="A43" s="110">
        <v>1100401</v>
      </c>
      <c r="B43" s="110" t="s">
        <v>81</v>
      </c>
      <c r="C43" s="95"/>
      <c r="D43" s="96"/>
      <c r="E43" s="97">
        <f t="shared" si="6"/>
        <v>0</v>
      </c>
      <c r="F43" s="98"/>
      <c r="G43" s="99">
        <f t="shared" si="4"/>
        <v>0</v>
      </c>
      <c r="H43" s="103"/>
    </row>
    <row r="44" s="80" customFormat="1" ht="22.2" customHeight="1" spans="1:8">
      <c r="A44" s="110">
        <v>1100402</v>
      </c>
      <c r="B44" s="110" t="s">
        <v>82</v>
      </c>
      <c r="C44" s="95"/>
      <c r="D44" s="96"/>
      <c r="E44" s="97">
        <f t="shared" si="6"/>
        <v>0</v>
      </c>
      <c r="F44" s="98"/>
      <c r="G44" s="99">
        <f t="shared" si="4"/>
        <v>0</v>
      </c>
      <c r="H44" s="103"/>
    </row>
    <row r="45" s="80" customFormat="1" ht="22.2" customHeight="1" spans="1:8">
      <c r="A45" s="110">
        <v>1100403</v>
      </c>
      <c r="B45" s="110" t="s">
        <v>83</v>
      </c>
      <c r="C45" s="95">
        <v>259</v>
      </c>
      <c r="D45" s="96">
        <v>259</v>
      </c>
      <c r="E45" s="97">
        <f t="shared" si="6"/>
        <v>0</v>
      </c>
      <c r="F45" s="98">
        <f t="shared" si="8"/>
        <v>0</v>
      </c>
      <c r="G45" s="99">
        <f t="shared" si="4"/>
        <v>0.0241196688710306</v>
      </c>
      <c r="H45" s="103"/>
    </row>
    <row r="46" s="80" customFormat="1" ht="29.25" customHeight="1" spans="1:8">
      <c r="A46" s="110">
        <v>1100499</v>
      </c>
      <c r="B46" s="110" t="s">
        <v>84</v>
      </c>
      <c r="C46" s="95">
        <v>1544</v>
      </c>
      <c r="D46" s="95">
        <v>3219.9489</v>
      </c>
      <c r="E46" s="97">
        <f t="shared" si="6"/>
        <v>1675.9489</v>
      </c>
      <c r="F46" s="98">
        <f t="shared" si="8"/>
        <v>108.545913212435</v>
      </c>
      <c r="G46" s="99">
        <f t="shared" si="4"/>
        <v>0.299861394786251</v>
      </c>
      <c r="H46" s="107" t="s">
        <v>85</v>
      </c>
    </row>
    <row r="47" s="80" customFormat="1" ht="22.2" customHeight="1" spans="1:8">
      <c r="A47" s="114" t="s">
        <v>23</v>
      </c>
      <c r="B47" s="115"/>
      <c r="C47" s="95">
        <v>0</v>
      </c>
      <c r="D47" s="95">
        <v>0</v>
      </c>
      <c r="E47" s="97">
        <f t="shared" si="6"/>
        <v>0</v>
      </c>
      <c r="F47" s="98"/>
      <c r="G47" s="99">
        <f t="shared" si="4"/>
        <v>0</v>
      </c>
      <c r="H47" s="103" t="s">
        <v>86</v>
      </c>
    </row>
    <row r="48" s="80" customFormat="1" ht="22.2" customHeight="1" spans="1:8">
      <c r="A48" s="110">
        <v>1101101</v>
      </c>
      <c r="B48" s="110" t="s">
        <v>87</v>
      </c>
      <c r="C48" s="95">
        <v>0</v>
      </c>
      <c r="D48" s="95">
        <v>0</v>
      </c>
      <c r="E48" s="97">
        <f t="shared" si="6"/>
        <v>0</v>
      </c>
      <c r="F48" s="98"/>
      <c r="G48" s="99">
        <f t="shared" si="4"/>
        <v>0</v>
      </c>
      <c r="H48" s="103"/>
    </row>
    <row r="49" s="80" customFormat="1" ht="22.2" customHeight="1" spans="1:8">
      <c r="A49" s="110">
        <v>110110101</v>
      </c>
      <c r="B49" s="110" t="s">
        <v>88</v>
      </c>
      <c r="C49" s="95"/>
      <c r="D49" s="95"/>
      <c r="E49" s="97">
        <f t="shared" si="6"/>
        <v>0</v>
      </c>
      <c r="F49" s="98"/>
      <c r="G49" s="99">
        <f t="shared" si="4"/>
        <v>0</v>
      </c>
      <c r="H49" s="103"/>
    </row>
    <row r="50" s="80" customFormat="1" ht="22.2" customHeight="1" spans="1:8">
      <c r="A50" s="110">
        <v>110110104</v>
      </c>
      <c r="B50" s="110" t="s">
        <v>89</v>
      </c>
      <c r="C50" s="95"/>
      <c r="D50" s="95"/>
      <c r="E50" s="97">
        <f t="shared" si="6"/>
        <v>0</v>
      </c>
      <c r="F50" s="98"/>
      <c r="G50" s="99">
        <f t="shared" si="4"/>
        <v>0</v>
      </c>
      <c r="H50" s="103"/>
    </row>
    <row r="51" s="80" customFormat="1" ht="22.2" customHeight="1" spans="1:8">
      <c r="A51" s="116" t="s">
        <v>24</v>
      </c>
      <c r="B51" s="117"/>
      <c r="C51" s="95">
        <f t="shared" ref="C51:D52" si="10">C52</f>
        <v>374</v>
      </c>
      <c r="D51" s="95">
        <f t="shared" si="10"/>
        <v>199.263</v>
      </c>
      <c r="E51" s="97">
        <f t="shared" si="6"/>
        <v>-174.737</v>
      </c>
      <c r="F51" s="98">
        <f t="shared" si="8"/>
        <v>-46.7211229946524</v>
      </c>
      <c r="G51" s="99">
        <f t="shared" si="4"/>
        <v>0.0185565929662091</v>
      </c>
      <c r="H51" s="107"/>
    </row>
    <row r="52" s="80" customFormat="1" ht="22.2" customHeight="1" spans="1:8">
      <c r="A52" s="118">
        <v>11008</v>
      </c>
      <c r="B52" s="119" t="s">
        <v>90</v>
      </c>
      <c r="C52" s="95">
        <f t="shared" si="10"/>
        <v>374</v>
      </c>
      <c r="D52" s="95">
        <v>199.263</v>
      </c>
      <c r="E52" s="97">
        <f t="shared" si="6"/>
        <v>-174.737</v>
      </c>
      <c r="F52" s="98">
        <f t="shared" si="8"/>
        <v>-46.7211229946524</v>
      </c>
      <c r="G52" s="99">
        <f t="shared" si="4"/>
        <v>0.0185565929662091</v>
      </c>
      <c r="H52" s="107"/>
    </row>
    <row r="53" s="80" customFormat="1" ht="22.2" customHeight="1" spans="1:8">
      <c r="A53" s="104">
        <v>110080101</v>
      </c>
      <c r="B53" s="104" t="s">
        <v>91</v>
      </c>
      <c r="C53" s="95">
        <v>374</v>
      </c>
      <c r="D53" s="95">
        <v>199.263</v>
      </c>
      <c r="E53" s="97">
        <f t="shared" si="6"/>
        <v>-174.737</v>
      </c>
      <c r="F53" s="98">
        <f t="shared" si="8"/>
        <v>-46.7211229946524</v>
      </c>
      <c r="G53" s="99">
        <f t="shared" si="4"/>
        <v>0.0185565929662091</v>
      </c>
      <c r="H53" s="107" t="s">
        <v>92</v>
      </c>
    </row>
    <row r="54" s="81" customFormat="1" ht="22.2" customHeight="1" spans="1:8">
      <c r="A54" s="120" t="s">
        <v>93</v>
      </c>
      <c r="B54" s="121"/>
      <c r="C54" s="95">
        <f t="shared" ref="C54:D54" si="11">+C47+C5+C30+C51</f>
        <v>13676.4</v>
      </c>
      <c r="D54" s="95">
        <f t="shared" si="11"/>
        <v>17294.517</v>
      </c>
      <c r="E54" s="97">
        <f t="shared" si="6"/>
        <v>3618.117</v>
      </c>
      <c r="F54" s="98">
        <f t="shared" si="8"/>
        <v>26.4551855751514</v>
      </c>
      <c r="G54" s="99">
        <f t="shared" si="4"/>
        <v>1.61057151862706</v>
      </c>
      <c r="H54" s="107"/>
    </row>
    <row r="55" s="81" customFormat="1" ht="22.2" customHeight="1" spans="2:8">
      <c r="B55" s="122"/>
      <c r="C55" s="123"/>
      <c r="D55" s="124"/>
      <c r="E55" s="125"/>
      <c r="F55" s="126"/>
      <c r="G55" s="127"/>
      <c r="H55" s="128"/>
    </row>
    <row r="56" ht="22.2" customHeight="1"/>
  </sheetData>
  <mergeCells count="4">
    <mergeCell ref="A2:H2"/>
    <mergeCell ref="A30:B30"/>
    <mergeCell ref="A47:B47"/>
    <mergeCell ref="A54:B54"/>
  </mergeCells>
  <dataValidations count="1">
    <dataValidation type="whole" operator="between" allowBlank="1" showInputMessage="1" showErrorMessage="1" error="请输入整数！" sqref="IX32:IZ32 ST32:SV32 ACP32:ACR32 AML32:AMN32 AWH32:AWJ32 BGD32:BGF32 BPZ32:BQB32 BZV32:BZX32 CJR32:CJT32 CTN32:CTP32 DDJ32:DDL32 DNF32:DNH32 DXB32:DXD32 EGX32:EGZ32 EQT32:EQV32 FAP32:FAR32 FKL32:FKN32 FUH32:FUJ32 GED32:GEF32 GNZ32:GOB32 GXV32:GXX32 HHR32:HHT32 HRN32:HRP32 IBJ32:IBL32 ILF32:ILH32 IVB32:IVD32 JEX32:JEZ32 JOT32:JOV32 JYP32:JYR32 KIL32:KIN32 KSH32:KSJ32 LCD32:LCF32 LLZ32:LMB32 LVV32:LVX32 MFR32:MFT32 MPN32:MPP32 MZJ32:MZL32 NJF32:NJH32 NTB32:NTD32 OCX32:OCZ32 OMT32:OMV32 OWP32:OWR32 PGL32:PGN32 PQH32:PQJ32 QAD32:QAF32 QJZ32:QKB32 QTV32:QTX32 RDR32:RDT32 RNN32:RNP32 RXJ32:RXL32 SHF32:SHH32 SRB32:SRD32 TAX32:TAZ32 TKT32:TKV32 TUP32:TUR32 UEL32:UEN32 UOH32:UOJ32 UYD32:UYF32 VHZ32:VIB32 VRV32:VRX32 WBR32:WBT32 WLN32:WLP32 WVJ32:WVL32 C65567:D65567 IX65567:IZ65567 ST65567:SV65567 ACP65567:ACR65567 AML65567:AMN65567 AWH65567:AWJ65567 BGD65567:BGF65567 BPZ65567:BQB65567 BZV65567:BZX65567 CJR65567:CJT65567 CTN65567:CTP65567 DDJ65567:DDL65567 DNF65567:DNH65567 DXB65567:DXD65567 EGX65567:EGZ65567 EQT65567:EQV65567 FAP65567:FAR65567 FKL65567:FKN65567 FUH65567:FUJ65567 GED65567:GEF65567 GNZ65567:GOB65567 GXV65567:GXX65567 HHR65567:HHT65567 HRN65567:HRP65567 IBJ65567:IBL65567 ILF65567:ILH65567 IVB65567:IVD65567 JEX65567:JEZ65567 JOT65567:JOV65567 JYP65567:JYR65567 KIL65567:KIN65567 KSH65567:KSJ65567 LCD65567:LCF65567 LLZ65567:LMB65567 LVV65567:LVX65567 MFR65567:MFT65567 MPN65567:MPP65567 MZJ65567:MZL65567 NJF65567:NJH65567 NTB65567:NTD65567 OCX65567:OCZ65567 OMT65567:OMV65567 OWP65567:OWR65567 PGL65567:PGN65567 PQH65567:PQJ65567 QAD65567:QAF65567 QJZ65567:QKB65567 QTV65567:QTX65567 RDR65567:RDT65567 RNN65567:RNP65567 RXJ65567:RXL65567 SHF65567:SHH65567 SRB65567:SRD65567 TAX65567:TAZ65567 TKT65567:TKV65567 TUP65567:TUR65567 UEL65567:UEN65567 UOH65567:UOJ65567 UYD65567:UYF65567 VHZ65567:VIB65567 VRV65567:VRX65567 WBR65567:WBT65567 WLN65567:WLP65567 WVJ65567:WVL65567 C131103:D131103 IX131103:IZ131103 ST131103:SV131103 ACP131103:ACR131103 AML131103:AMN131103 AWH131103:AWJ131103 BGD131103:BGF131103 BPZ131103:BQB131103 BZV131103:BZX131103 CJR131103:CJT131103 CTN131103:CTP131103 DDJ131103:DDL131103 DNF131103:DNH131103 DXB131103:DXD131103 EGX131103:EGZ131103 EQT131103:EQV131103 FAP131103:FAR131103 FKL131103:FKN131103 FUH131103:FUJ131103 GED131103:GEF131103 GNZ131103:GOB131103 GXV131103:GXX131103 HHR131103:HHT131103 HRN131103:HRP131103 IBJ131103:IBL131103 ILF131103:ILH131103 IVB131103:IVD131103 JEX131103:JEZ131103 JOT131103:JOV131103 JYP131103:JYR131103 KIL131103:KIN131103 KSH131103:KSJ131103 LCD131103:LCF131103 LLZ131103:LMB131103 LVV131103:LVX131103 MFR131103:MFT131103 MPN131103:MPP131103 MZJ131103:MZL131103 NJF131103:NJH131103 NTB131103:NTD131103 OCX131103:OCZ131103 OMT131103:OMV131103 OWP131103:OWR131103 PGL131103:PGN131103 PQH131103:PQJ131103 QAD131103:QAF131103 QJZ131103:QKB131103 QTV131103:QTX131103 RDR131103:RDT131103 RNN131103:RNP131103 RXJ131103:RXL131103 SHF131103:SHH131103 SRB131103:SRD131103 TAX131103:TAZ131103 TKT131103:TKV131103 TUP131103:TUR131103 UEL131103:UEN131103 UOH131103:UOJ131103 UYD131103:UYF131103 VHZ131103:VIB131103 VRV131103:VRX131103 WBR131103:WBT131103 WLN131103:WLP131103 WVJ131103:WVL131103 C196639:D196639 IX196639:IZ196639 ST196639:SV196639 ACP196639:ACR196639 AML196639:AMN196639 AWH196639:AWJ196639 BGD196639:BGF196639 BPZ196639:BQB196639 BZV196639:BZX196639 CJR196639:CJT196639 CTN196639:CTP196639 DDJ196639:DDL196639 DNF196639:DNH196639 DXB196639:DXD196639 EGX196639:EGZ196639 EQT196639:EQV196639 FAP196639:FAR196639 FKL196639:FKN196639 FUH196639:FUJ196639 GED196639:GEF196639 GNZ196639:GOB196639 GXV196639:GXX196639 HHR196639:HHT196639 HRN196639:HRP196639 IBJ196639:IBL196639 ILF196639:ILH196639 IVB196639:IVD196639 JEX196639:JEZ196639 JOT196639:JOV196639 JYP196639:JYR196639 KIL196639:KIN196639 KSH196639:KSJ196639 LCD196639:LCF196639 LLZ196639:LMB196639 LVV196639:LVX196639 MFR196639:MFT196639 MPN196639:MPP196639 MZJ196639:MZL196639 NJF196639:NJH196639 NTB196639:NTD196639 OCX196639:OCZ196639 OMT196639:OMV196639 OWP196639:OWR196639 PGL196639:PGN196639 PQH196639:PQJ196639 QAD196639:QAF196639 QJZ196639:QKB196639 QTV196639:QTX196639 RDR196639:RDT196639 RNN196639:RNP196639 RXJ196639:RXL196639 SHF196639:SHH196639 SRB196639:SRD196639 TAX196639:TAZ196639 TKT196639:TKV196639 TUP196639:TUR196639 UEL196639:UEN196639 UOH196639:UOJ196639 UYD196639:UYF196639 VHZ196639:VIB196639 VRV196639:VRX196639 WBR196639:WBT196639 WLN196639:WLP196639 WVJ196639:WVL196639 C262175:D262175 IX262175:IZ262175 ST262175:SV262175 ACP262175:ACR262175 AML262175:AMN262175 AWH262175:AWJ262175 BGD262175:BGF262175 BPZ262175:BQB262175 BZV262175:BZX262175 CJR262175:CJT262175 CTN262175:CTP262175 DDJ262175:DDL262175 DNF262175:DNH262175 DXB262175:DXD262175 EGX262175:EGZ262175 EQT262175:EQV262175 FAP262175:FAR262175 FKL262175:FKN262175 FUH262175:FUJ262175 GED262175:GEF262175 GNZ262175:GOB262175 GXV262175:GXX262175 HHR262175:HHT262175 HRN262175:HRP262175 IBJ262175:IBL262175 ILF262175:ILH262175 IVB262175:IVD262175 JEX262175:JEZ262175 JOT262175:JOV262175 JYP262175:JYR262175 KIL262175:KIN262175 KSH262175:KSJ262175 LCD262175:LCF262175 LLZ262175:LMB262175 LVV262175:LVX262175 MFR262175:MFT262175 MPN262175:MPP262175 MZJ262175:MZL262175 NJF262175:NJH262175 NTB262175:NTD262175 OCX262175:OCZ262175 OMT262175:OMV262175 OWP262175:OWR262175 PGL262175:PGN262175 PQH262175:PQJ262175 QAD262175:QAF262175 QJZ262175:QKB262175 QTV262175:QTX262175 RDR262175:RDT262175 RNN262175:RNP262175 RXJ262175:RXL262175 SHF262175:SHH262175 SRB262175:SRD262175 TAX262175:TAZ262175 TKT262175:TKV262175 TUP262175:TUR262175 UEL262175:UEN262175 UOH262175:UOJ262175 UYD262175:UYF262175 VHZ262175:VIB262175 VRV262175:VRX262175 WBR262175:WBT262175 WLN262175:WLP262175 WVJ262175:WVL262175 C327711:D327711 IX327711:IZ327711 ST327711:SV327711 ACP327711:ACR327711 AML327711:AMN327711 AWH327711:AWJ327711 BGD327711:BGF327711 BPZ327711:BQB327711 BZV327711:BZX327711 CJR327711:CJT327711 CTN327711:CTP327711 DDJ327711:DDL327711 DNF327711:DNH327711 DXB327711:DXD327711 EGX327711:EGZ327711 EQT327711:EQV327711 FAP327711:FAR327711 FKL327711:FKN327711 FUH327711:FUJ327711 GED327711:GEF327711 GNZ327711:GOB327711 GXV327711:GXX327711 HHR327711:HHT327711 HRN327711:HRP327711 IBJ327711:IBL327711 ILF327711:ILH327711 IVB327711:IVD327711 JEX327711:JEZ327711 JOT327711:JOV327711 JYP327711:JYR327711 KIL327711:KIN327711 KSH327711:KSJ327711 LCD327711:LCF327711 LLZ327711:LMB327711 LVV327711:LVX327711 MFR327711:MFT327711 MPN327711:MPP327711 MZJ327711:MZL327711 NJF327711:NJH327711 NTB327711:NTD327711 OCX327711:OCZ327711 OMT327711:OMV327711 OWP327711:OWR327711 PGL327711:PGN327711 PQH327711:PQJ327711 QAD327711:QAF327711 QJZ327711:QKB327711 QTV327711:QTX327711 RDR327711:RDT327711 RNN327711:RNP327711 RXJ327711:RXL327711 SHF327711:SHH327711 SRB327711:SRD327711 TAX327711:TAZ327711 TKT327711:TKV327711 TUP327711:TUR327711 UEL327711:UEN327711 UOH327711:UOJ327711 UYD327711:UYF327711 VHZ327711:VIB327711 VRV327711:VRX327711 WBR327711:WBT327711 WLN327711:WLP327711 WVJ327711:WVL327711 C393247:D393247 IX393247:IZ393247 ST393247:SV393247 ACP393247:ACR393247 AML393247:AMN393247 AWH393247:AWJ393247 BGD393247:BGF393247 BPZ393247:BQB393247 BZV393247:BZX393247 CJR393247:CJT393247 CTN393247:CTP393247 DDJ393247:DDL393247 DNF393247:DNH393247 DXB393247:DXD393247 EGX393247:EGZ393247 EQT393247:EQV393247 FAP393247:FAR393247 FKL393247:FKN393247 FUH393247:FUJ393247 GED393247:GEF393247 GNZ393247:GOB393247 GXV393247:GXX393247 HHR393247:HHT393247 HRN393247:HRP393247 IBJ393247:IBL393247 ILF393247:ILH393247 IVB393247:IVD393247 JEX393247:JEZ393247 JOT393247:JOV393247 JYP393247:JYR393247 KIL393247:KIN393247 KSH393247:KSJ393247 LCD393247:LCF393247 LLZ393247:LMB393247 LVV393247:LVX393247 MFR393247:MFT393247 MPN393247:MPP393247 MZJ393247:MZL393247 NJF393247:NJH393247 NTB393247:NTD393247 OCX393247:OCZ393247 OMT393247:OMV393247 OWP393247:OWR393247 PGL393247:PGN393247 PQH393247:PQJ393247 QAD393247:QAF393247 QJZ393247:QKB393247 QTV393247:QTX393247 RDR393247:RDT393247 RNN393247:RNP393247 RXJ393247:RXL393247 SHF393247:SHH393247 SRB393247:SRD393247 TAX393247:TAZ393247 TKT393247:TKV393247 TUP393247:TUR393247 UEL393247:UEN393247 UOH393247:UOJ393247 UYD393247:UYF393247 VHZ393247:VIB393247 VRV393247:VRX393247 WBR393247:WBT393247 WLN393247:WLP393247 WVJ393247:WVL393247 C458783:D458783 IX458783:IZ458783 ST458783:SV458783 ACP458783:ACR458783 AML458783:AMN458783 AWH458783:AWJ458783 BGD458783:BGF458783 BPZ458783:BQB458783 BZV458783:BZX458783 CJR458783:CJT458783 CTN458783:CTP458783 DDJ458783:DDL458783 DNF458783:DNH458783 DXB458783:DXD458783 EGX458783:EGZ458783 EQT458783:EQV458783 FAP458783:FAR458783 FKL458783:FKN458783 FUH458783:FUJ458783 GED458783:GEF458783 GNZ458783:GOB458783 GXV458783:GXX458783 HHR458783:HHT458783 HRN458783:HRP458783 IBJ458783:IBL458783 ILF458783:ILH458783 IVB458783:IVD458783 JEX458783:JEZ458783 JOT458783:JOV458783 JYP458783:JYR458783 KIL458783:KIN458783 KSH458783:KSJ458783 LCD458783:LCF458783 LLZ458783:LMB458783 LVV458783:LVX458783 MFR458783:MFT458783 MPN458783:MPP458783 MZJ458783:MZL458783 NJF458783:NJH458783 NTB458783:NTD458783 OCX458783:OCZ458783 OMT458783:OMV458783 OWP458783:OWR458783 PGL458783:PGN458783 PQH458783:PQJ458783 QAD458783:QAF458783 QJZ458783:QKB458783 QTV458783:QTX458783 RDR458783:RDT458783 RNN458783:RNP458783 RXJ458783:RXL458783 SHF458783:SHH458783 SRB458783:SRD458783 TAX458783:TAZ458783 TKT458783:TKV458783 TUP458783:TUR458783 UEL458783:UEN458783 UOH458783:UOJ458783 UYD458783:UYF458783 VHZ458783:VIB458783 VRV458783:VRX458783 WBR458783:WBT458783 WLN458783:WLP458783 WVJ458783:WVL458783 C524319:D524319 IX524319:IZ524319 ST524319:SV524319 ACP524319:ACR524319 AML524319:AMN524319 AWH524319:AWJ524319 BGD524319:BGF524319 BPZ524319:BQB524319 BZV524319:BZX524319 CJR524319:CJT524319 CTN524319:CTP524319 DDJ524319:DDL524319 DNF524319:DNH524319 DXB524319:DXD524319 EGX524319:EGZ524319 EQT524319:EQV524319 FAP524319:FAR524319 FKL524319:FKN524319 FUH524319:FUJ524319 GED524319:GEF524319 GNZ524319:GOB524319 GXV524319:GXX524319 HHR524319:HHT524319 HRN524319:HRP524319 IBJ524319:IBL524319 ILF524319:ILH524319 IVB524319:IVD524319 JEX524319:JEZ524319 JOT524319:JOV524319 JYP524319:JYR524319 KIL524319:KIN524319 KSH524319:KSJ524319 LCD524319:LCF524319 LLZ524319:LMB524319 LVV524319:LVX524319 MFR524319:MFT524319 MPN524319:MPP524319 MZJ524319:MZL524319 NJF524319:NJH524319 NTB524319:NTD524319 OCX524319:OCZ524319 OMT524319:OMV524319 OWP524319:OWR524319 PGL524319:PGN524319 PQH524319:PQJ524319 QAD524319:QAF524319 QJZ524319:QKB524319 QTV524319:QTX524319 RDR524319:RDT524319 RNN524319:RNP524319 RXJ524319:RXL524319 SHF524319:SHH524319 SRB524319:SRD524319 TAX524319:TAZ524319 TKT524319:TKV524319 TUP524319:TUR524319 UEL524319:UEN524319 UOH524319:UOJ524319 UYD524319:UYF524319 VHZ524319:VIB524319 VRV524319:VRX524319 WBR524319:WBT524319 WLN524319:WLP524319 WVJ524319:WVL524319 C589855:D589855 IX589855:IZ589855 ST589855:SV589855 ACP589855:ACR589855 AML589855:AMN589855 AWH589855:AWJ589855 BGD589855:BGF589855 BPZ589855:BQB589855 BZV589855:BZX589855 CJR589855:CJT589855 CTN589855:CTP589855 DDJ589855:DDL589855 DNF589855:DNH589855 DXB589855:DXD589855 EGX589855:EGZ589855 EQT589855:EQV589855 FAP589855:FAR589855 FKL589855:FKN589855 FUH589855:FUJ589855 GED589855:GEF589855 GNZ589855:GOB589855 GXV589855:GXX589855 HHR589855:HHT589855 HRN589855:HRP589855 IBJ589855:IBL589855 ILF589855:ILH589855 IVB589855:IVD589855 JEX589855:JEZ589855 JOT589855:JOV589855 JYP589855:JYR589855 KIL589855:KIN589855 KSH589855:KSJ589855 LCD589855:LCF589855 LLZ589855:LMB589855 LVV589855:LVX589855 MFR589855:MFT589855 MPN589855:MPP589855 MZJ589855:MZL589855 NJF589855:NJH589855 NTB589855:NTD589855 OCX589855:OCZ589855 OMT589855:OMV589855 OWP589855:OWR589855 PGL589855:PGN589855 PQH589855:PQJ589855 QAD589855:QAF589855 QJZ589855:QKB589855 QTV589855:QTX589855 RDR589855:RDT589855 RNN589855:RNP589855 RXJ589855:RXL589855 SHF589855:SHH589855 SRB589855:SRD589855 TAX589855:TAZ589855 TKT589855:TKV589855 TUP589855:TUR589855 UEL589855:UEN589855 UOH589855:UOJ589855 UYD589855:UYF589855 VHZ589855:VIB589855 VRV589855:VRX589855 WBR589855:WBT589855 WLN589855:WLP589855 WVJ589855:WVL589855 C655391:D655391 IX655391:IZ655391 ST655391:SV655391 ACP655391:ACR655391 AML655391:AMN655391 AWH655391:AWJ655391 BGD655391:BGF655391 BPZ655391:BQB655391 BZV655391:BZX655391 CJR655391:CJT655391 CTN655391:CTP655391 DDJ655391:DDL655391 DNF655391:DNH655391 DXB655391:DXD655391 EGX655391:EGZ655391 EQT655391:EQV655391 FAP655391:FAR655391 FKL655391:FKN655391 FUH655391:FUJ655391 GED655391:GEF655391 GNZ655391:GOB655391 GXV655391:GXX655391 HHR655391:HHT655391 HRN655391:HRP655391 IBJ655391:IBL655391 ILF655391:ILH655391 IVB655391:IVD655391 JEX655391:JEZ655391 JOT655391:JOV655391 JYP655391:JYR655391 KIL655391:KIN655391 KSH655391:KSJ655391 LCD655391:LCF655391 LLZ655391:LMB655391 LVV655391:LVX655391 MFR655391:MFT655391 MPN655391:MPP655391 MZJ655391:MZL655391 NJF655391:NJH655391 NTB655391:NTD655391 OCX655391:OCZ655391 OMT655391:OMV655391 OWP655391:OWR655391 PGL655391:PGN655391 PQH655391:PQJ655391 QAD655391:QAF655391 QJZ655391:QKB655391 QTV655391:QTX655391 RDR655391:RDT655391 RNN655391:RNP655391 RXJ655391:RXL655391 SHF655391:SHH655391 SRB655391:SRD655391 TAX655391:TAZ655391 TKT655391:TKV655391 TUP655391:TUR655391 UEL655391:UEN655391 UOH655391:UOJ655391 UYD655391:UYF655391 VHZ655391:VIB655391 VRV655391:VRX655391 WBR655391:WBT655391 WLN655391:WLP655391 WVJ655391:WVL655391 C720927:D720927 IX720927:IZ720927 ST720927:SV720927 ACP720927:ACR720927 AML720927:AMN720927 AWH720927:AWJ720927 BGD720927:BGF720927 BPZ720927:BQB720927 BZV720927:BZX720927 CJR720927:CJT720927 CTN720927:CTP720927 DDJ720927:DDL720927 DNF720927:DNH720927 DXB720927:DXD720927 EGX720927:EGZ720927 EQT720927:EQV720927 FAP720927:FAR720927 FKL720927:FKN720927 FUH720927:FUJ720927 GED720927:GEF720927 GNZ720927:GOB720927 GXV720927:GXX720927 HHR720927:HHT720927 HRN720927:HRP720927 IBJ720927:IBL720927 ILF720927:ILH720927 IVB720927:IVD720927 JEX720927:JEZ720927 JOT720927:JOV720927 JYP720927:JYR720927 KIL720927:KIN720927 KSH720927:KSJ720927 LCD720927:LCF720927 LLZ720927:LMB720927 LVV720927:LVX720927 MFR720927:MFT720927 MPN720927:MPP720927 MZJ720927:MZL720927 NJF720927:NJH720927 NTB720927:NTD720927 OCX720927:OCZ720927 OMT720927:OMV720927 OWP720927:OWR720927 PGL720927:PGN720927 PQH720927:PQJ720927 QAD720927:QAF720927 QJZ720927:QKB720927 QTV720927:QTX720927 RDR720927:RDT720927 RNN720927:RNP720927 RXJ720927:RXL720927 SHF720927:SHH720927 SRB720927:SRD720927 TAX720927:TAZ720927 TKT720927:TKV720927 TUP720927:TUR720927 UEL720927:UEN720927 UOH720927:UOJ720927 UYD720927:UYF720927 VHZ720927:VIB720927 VRV720927:VRX720927 WBR720927:WBT720927 WLN720927:WLP720927 WVJ720927:WVL720927 C786463:D786463 IX786463:IZ786463 ST786463:SV786463 ACP786463:ACR786463 AML786463:AMN786463 AWH786463:AWJ786463 BGD786463:BGF786463 BPZ786463:BQB786463 BZV786463:BZX786463 CJR786463:CJT786463 CTN786463:CTP786463 DDJ786463:DDL786463 DNF786463:DNH786463 DXB786463:DXD786463 EGX786463:EGZ786463 EQT786463:EQV786463 FAP786463:FAR786463 FKL786463:FKN786463 FUH786463:FUJ786463 GED786463:GEF786463 GNZ786463:GOB786463 GXV786463:GXX786463 HHR786463:HHT786463 HRN786463:HRP786463 IBJ786463:IBL786463 ILF786463:ILH786463 IVB786463:IVD786463 JEX786463:JEZ786463 JOT786463:JOV786463 JYP786463:JYR786463 KIL786463:KIN786463 KSH786463:KSJ786463 LCD786463:LCF786463 LLZ786463:LMB786463 LVV786463:LVX786463 MFR786463:MFT786463 MPN786463:MPP786463 MZJ786463:MZL786463 NJF786463:NJH786463 NTB786463:NTD786463 OCX786463:OCZ786463 OMT786463:OMV786463 OWP786463:OWR786463 PGL786463:PGN786463 PQH786463:PQJ786463 QAD786463:QAF786463 QJZ786463:QKB786463 QTV786463:QTX786463 RDR786463:RDT786463 RNN786463:RNP786463 RXJ786463:RXL786463 SHF786463:SHH786463 SRB786463:SRD786463 TAX786463:TAZ786463 TKT786463:TKV786463 TUP786463:TUR786463 UEL786463:UEN786463 UOH786463:UOJ786463 UYD786463:UYF786463 VHZ786463:VIB786463 VRV786463:VRX786463 WBR786463:WBT786463 WLN786463:WLP786463 WVJ786463:WVL786463 C851999:D851999 IX851999:IZ851999 ST851999:SV851999 ACP851999:ACR851999 AML851999:AMN851999 AWH851999:AWJ851999 BGD851999:BGF851999 BPZ851999:BQB851999 BZV851999:BZX851999 CJR851999:CJT851999 CTN851999:CTP851999 DDJ851999:DDL851999 DNF851999:DNH851999 DXB851999:DXD851999 EGX851999:EGZ851999 EQT851999:EQV851999 FAP851999:FAR851999 FKL851999:FKN851999 FUH851999:FUJ851999 GED851999:GEF851999 GNZ851999:GOB851999 GXV851999:GXX851999 HHR851999:HHT851999 HRN851999:HRP851999 IBJ851999:IBL851999 ILF851999:ILH851999 IVB851999:IVD851999 JEX851999:JEZ851999 JOT851999:JOV851999 JYP851999:JYR851999 KIL851999:KIN851999 KSH851999:KSJ851999 LCD851999:LCF851999 LLZ851999:LMB851999 LVV851999:LVX851999 MFR851999:MFT851999 MPN851999:MPP851999 MZJ851999:MZL851999 NJF851999:NJH851999 NTB851999:NTD851999 OCX851999:OCZ851999 OMT851999:OMV851999 OWP851999:OWR851999 PGL851999:PGN851999 PQH851999:PQJ851999 QAD851999:QAF851999 QJZ851999:QKB851999 QTV851999:QTX851999 RDR851999:RDT851999 RNN851999:RNP851999 RXJ851999:RXL851999 SHF851999:SHH851999 SRB851999:SRD851999 TAX851999:TAZ851999 TKT851999:TKV851999 TUP851999:TUR851999 UEL851999:UEN851999 UOH851999:UOJ851999 UYD851999:UYF851999 VHZ851999:VIB851999 VRV851999:VRX851999 WBR851999:WBT851999 WLN851999:WLP851999 WVJ851999:WVL851999 C917535:D917535 IX917535:IZ917535 ST917535:SV917535 ACP917535:ACR917535 AML917535:AMN917535 AWH917535:AWJ917535 BGD917535:BGF917535 BPZ917535:BQB917535 BZV917535:BZX917535 CJR917535:CJT917535 CTN917535:CTP917535 DDJ917535:DDL917535 DNF917535:DNH917535 DXB917535:DXD917535 EGX917535:EGZ917535 EQT917535:EQV917535 FAP917535:FAR917535 FKL917535:FKN917535 FUH917535:FUJ917535 GED917535:GEF917535 GNZ917535:GOB917535 GXV917535:GXX917535 HHR917535:HHT917535 HRN917535:HRP917535 IBJ917535:IBL917535 ILF917535:ILH917535 IVB917535:IVD917535 JEX917535:JEZ917535 JOT917535:JOV917535 JYP917535:JYR917535 KIL917535:KIN917535 KSH917535:KSJ917535 LCD917535:LCF917535 LLZ917535:LMB917535 LVV917535:LVX917535 MFR917535:MFT917535 MPN917535:MPP917535 MZJ917535:MZL917535 NJF917535:NJH917535 NTB917535:NTD917535 OCX917535:OCZ917535 OMT917535:OMV917535 OWP917535:OWR917535 PGL917535:PGN917535 PQH917535:PQJ917535 QAD917535:QAF917535 QJZ917535:QKB917535 QTV917535:QTX917535 RDR917535:RDT917535 RNN917535:RNP917535 RXJ917535:RXL917535 SHF917535:SHH917535 SRB917535:SRD917535 TAX917535:TAZ917535 TKT917535:TKV917535 TUP917535:TUR917535 UEL917535:UEN917535 UOH917535:UOJ917535 UYD917535:UYF917535 VHZ917535:VIB917535 VRV917535:VRX917535 WBR917535:WBT917535 WLN917535:WLP917535 WVJ917535:WVL917535 C983071:D983071 IX983071:IZ983071 ST983071:SV983071 ACP983071:ACR983071 AML983071:AMN983071 AWH983071:AWJ983071 BGD983071:BGF983071 BPZ983071:BQB983071 BZV983071:BZX983071 CJR983071:CJT983071 CTN983071:CTP983071 DDJ983071:DDL983071 DNF983071:DNH983071 DXB983071:DXD983071 EGX983071:EGZ983071 EQT983071:EQV983071 FAP983071:FAR983071 FKL983071:FKN983071 FUH983071:FUJ983071 GED983071:GEF983071 GNZ983071:GOB983071 GXV983071:GXX983071 HHR983071:HHT983071 HRN983071:HRP983071 IBJ983071:IBL983071 ILF983071:ILH983071 IVB983071:IVD983071 JEX983071:JEZ983071 JOT983071:JOV983071 JYP983071:JYR983071 KIL983071:KIN983071 KSH983071:KSJ983071 LCD983071:LCF983071 LLZ983071:LMB983071 LVV983071:LVX983071 MFR983071:MFT983071 MPN983071:MPP983071 MZJ983071:MZL983071 NJF983071:NJH983071 NTB983071:NTD983071 OCX983071:OCZ983071 OMT983071:OMV983071 OWP983071:OWR983071 PGL983071:PGN983071 PQH983071:PQJ983071 QAD983071:QAF983071 QJZ983071:QKB983071 QTV983071:QTX983071 RDR983071:RDT983071 RNN983071:RNP983071 RXJ983071:RXL983071 SHF983071:SHH983071 SRB983071:SRD983071 TAX983071:TAZ983071 TKT983071:TKV983071 TUP983071:TUR983071 UEL983071:UEN983071 UOH983071:UOJ983071 UYD983071:UYF983071 VHZ983071:VIB983071 VRV983071:VRX983071 WBR983071:WBT983071 WLN983071:WLP983071 WVJ983071:WVL983071">
      <formula1>-100000000</formula1>
      <formula2>100000000</formula2>
    </dataValidation>
  </dataValidations>
  <pageMargins left="0" right="0" top="0.393700787401575" bottom="0.393700787401575" header="0" footer="0.196850393700787"/>
  <pageSetup paperSize="9" scale="58" orientation="portrait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70"/>
  <sheetViews>
    <sheetView workbookViewId="0">
      <selection activeCell="C3" sqref="C3"/>
    </sheetView>
  </sheetViews>
  <sheetFormatPr defaultColWidth="9" defaultRowHeight="13.5" outlineLevelCol="5"/>
  <cols>
    <col min="1" max="1" width="10.2166666666667" style="37" customWidth="1"/>
    <col min="2" max="2" width="35.775" style="37" customWidth="1"/>
    <col min="3" max="3" width="14.8833333333333" style="38" customWidth="1"/>
    <col min="4" max="4" width="16.1083333333333" style="39" customWidth="1"/>
    <col min="5" max="5" width="11.1083333333333" style="1" customWidth="1"/>
    <col min="6" max="6" width="13" style="40" customWidth="1"/>
    <col min="7" max="16384" width="9" style="1"/>
  </cols>
  <sheetData>
    <row r="1" ht="16.95" customHeight="1" spans="1:1">
      <c r="A1" s="37" t="s">
        <v>94</v>
      </c>
    </row>
    <row r="2" s="34" customFormat="1" ht="22.5" spans="1:6">
      <c r="A2" s="41" t="s">
        <v>95</v>
      </c>
      <c r="B2" s="41"/>
      <c r="C2" s="41"/>
      <c r="D2" s="41"/>
      <c r="E2" s="41"/>
      <c r="F2" s="41"/>
    </row>
    <row r="3" ht="19.5" customHeight="1" spans="2:2">
      <c r="B3" s="9" t="s">
        <v>96</v>
      </c>
    </row>
    <row r="4" ht="32.4" customHeight="1" spans="1:6">
      <c r="A4" s="31" t="s">
        <v>7</v>
      </c>
      <c r="B4" s="31" t="s">
        <v>8</v>
      </c>
      <c r="C4" s="42" t="s">
        <v>9</v>
      </c>
      <c r="D4" s="43" t="s">
        <v>10</v>
      </c>
      <c r="E4" s="12" t="s">
        <v>11</v>
      </c>
      <c r="F4" s="13" t="s">
        <v>12</v>
      </c>
    </row>
    <row r="5" ht="19.95" customHeight="1" spans="1:6">
      <c r="A5" s="44" t="s">
        <v>14</v>
      </c>
      <c r="C5" s="45">
        <f>SUM(C6,C259,C277,C398,C453,C507,C556,C670,C742,C790,C814,C930,C977,C1023,C1050,C1053,C1091,C1109,C1147,C1148,C1152,C1156)</f>
        <v>12283.43</v>
      </c>
      <c r="D5" s="46">
        <f>SUM(D6,D259,D277,D398,D453,D507,D556,D670,D742,D790,D814,D930,D977,D1023,D1050,D1053,D1091,D1109,D1147,D1148,D1152,D1156)</f>
        <v>15791.2</v>
      </c>
      <c r="E5" s="17">
        <f t="shared" ref="E5:E27" si="0">D5-C5</f>
        <v>3507.77</v>
      </c>
      <c r="F5" s="18">
        <f t="shared" ref="F5:F66" si="1">E5/C5</f>
        <v>0.285569258749388</v>
      </c>
    </row>
    <row r="6" s="35" customFormat="1" ht="24" customHeight="1" spans="1:6">
      <c r="A6" s="47">
        <v>201</v>
      </c>
      <c r="B6" s="47" t="s">
        <v>97</v>
      </c>
      <c r="C6" s="45">
        <f t="shared" ref="C6" si="2">SUM(C7,C19,C28,C40,C52,C63,C74,C86,C95,C105,C120,C129,C140,C152,C162,C175,C182,C189,C198,C204,C211,C219,C226,C232,C238,C244,C250,C256)</f>
        <v>2388.37</v>
      </c>
      <c r="D6" s="46">
        <f t="shared" ref="D6" si="3">SUM(D7,D19,D28,D40,D52,D63,D74,D86,D95,D105,D120,D129,D140,D152,D162,D175,D182,D189,D198,D204,D211,D219,D226,D232,D238,D244,D250,D256)</f>
        <v>2394.99</v>
      </c>
      <c r="E6" s="17">
        <f t="shared" si="0"/>
        <v>6.62000000000035</v>
      </c>
      <c r="F6" s="18">
        <f t="shared" si="1"/>
        <v>0.00277176484380575</v>
      </c>
    </row>
    <row r="7" ht="24" customHeight="1" spans="1:6">
      <c r="A7" s="47">
        <v>20101</v>
      </c>
      <c r="B7" s="47" t="s">
        <v>98</v>
      </c>
      <c r="C7" s="48">
        <f t="shared" ref="C7" si="4">SUM(C8:C18)</f>
        <v>23</v>
      </c>
      <c r="D7" s="49">
        <f t="shared" ref="D7" si="5">SUM(D8:D18)</f>
        <v>23.91</v>
      </c>
      <c r="E7" s="17">
        <f t="shared" si="0"/>
        <v>0.91</v>
      </c>
      <c r="F7" s="18">
        <f t="shared" si="1"/>
        <v>0.0395652173913044</v>
      </c>
    </row>
    <row r="8" s="36" customFormat="1" ht="24" customHeight="1" spans="1:6">
      <c r="A8" s="50">
        <v>2010101</v>
      </c>
      <c r="B8" s="51" t="s">
        <v>99</v>
      </c>
      <c r="C8" s="52">
        <v>0</v>
      </c>
      <c r="D8" s="53">
        <v>0</v>
      </c>
      <c r="E8" s="17">
        <f t="shared" si="0"/>
        <v>0</v>
      </c>
      <c r="F8" s="18"/>
    </row>
    <row r="9" s="36" customFormat="1" ht="24" customHeight="1" spans="1:6">
      <c r="A9" s="50">
        <v>2010102</v>
      </c>
      <c r="B9" s="51" t="s">
        <v>100</v>
      </c>
      <c r="C9" s="52">
        <v>0</v>
      </c>
      <c r="D9" s="53">
        <v>0</v>
      </c>
      <c r="E9" s="17">
        <f t="shared" si="0"/>
        <v>0</v>
      </c>
      <c r="F9" s="18"/>
    </row>
    <row r="10" s="36" customFormat="1" ht="24" customHeight="1" spans="1:6">
      <c r="A10" s="50">
        <v>2010103</v>
      </c>
      <c r="B10" s="51" t="s">
        <v>101</v>
      </c>
      <c r="C10" s="52">
        <v>0</v>
      </c>
      <c r="D10" s="53">
        <v>0</v>
      </c>
      <c r="E10" s="17">
        <f t="shared" si="0"/>
        <v>0</v>
      </c>
      <c r="F10" s="18"/>
    </row>
    <row r="11" s="36" customFormat="1" ht="24" customHeight="1" spans="1:6">
      <c r="A11" s="50">
        <v>2010104</v>
      </c>
      <c r="B11" s="51" t="s">
        <v>102</v>
      </c>
      <c r="C11" s="52">
        <v>0</v>
      </c>
      <c r="D11" s="53">
        <v>0</v>
      </c>
      <c r="E11" s="17">
        <f t="shared" si="0"/>
        <v>0</v>
      </c>
      <c r="F11" s="18"/>
    </row>
    <row r="12" s="36" customFormat="1" ht="24" customHeight="1" spans="1:6">
      <c r="A12" s="50">
        <v>2010105</v>
      </c>
      <c r="B12" s="51" t="s">
        <v>103</v>
      </c>
      <c r="C12" s="52">
        <v>0</v>
      </c>
      <c r="D12" s="53">
        <v>0</v>
      </c>
      <c r="E12" s="17">
        <f t="shared" si="0"/>
        <v>0</v>
      </c>
      <c r="F12" s="18"/>
    </row>
    <row r="13" s="36" customFormat="1" ht="24" customHeight="1" spans="1:6">
      <c r="A13" s="50">
        <v>2010106</v>
      </c>
      <c r="B13" s="51" t="s">
        <v>104</v>
      </c>
      <c r="C13" s="52">
        <v>0</v>
      </c>
      <c r="D13" s="53">
        <v>0</v>
      </c>
      <c r="E13" s="17">
        <f t="shared" si="0"/>
        <v>0</v>
      </c>
      <c r="F13" s="18"/>
    </row>
    <row r="14" s="36" customFormat="1" ht="24" customHeight="1" spans="1:6">
      <c r="A14" s="50">
        <v>2010107</v>
      </c>
      <c r="B14" s="51" t="s">
        <v>105</v>
      </c>
      <c r="C14" s="52">
        <v>0</v>
      </c>
      <c r="D14" s="53">
        <v>0</v>
      </c>
      <c r="E14" s="17">
        <f t="shared" si="0"/>
        <v>0</v>
      </c>
      <c r="F14" s="18"/>
    </row>
    <row r="15" s="36" customFormat="1" ht="24" customHeight="1" spans="1:6">
      <c r="A15" s="50">
        <v>2010108</v>
      </c>
      <c r="B15" s="51" t="s">
        <v>106</v>
      </c>
      <c r="C15" s="52">
        <v>0</v>
      </c>
      <c r="D15" s="53">
        <v>0</v>
      </c>
      <c r="E15" s="17">
        <f t="shared" si="0"/>
        <v>0</v>
      </c>
      <c r="F15" s="18"/>
    </row>
    <row r="16" s="36" customFormat="1" ht="24" customHeight="1" spans="1:6">
      <c r="A16" s="50">
        <v>2010109</v>
      </c>
      <c r="B16" s="51" t="s">
        <v>107</v>
      </c>
      <c r="C16" s="52">
        <v>0</v>
      </c>
      <c r="D16" s="53">
        <v>0</v>
      </c>
      <c r="E16" s="17">
        <f t="shared" si="0"/>
        <v>0</v>
      </c>
      <c r="F16" s="18"/>
    </row>
    <row r="17" ht="24" customHeight="1" spans="1:6">
      <c r="A17" s="50">
        <v>2010150</v>
      </c>
      <c r="B17" s="51" t="s">
        <v>108</v>
      </c>
      <c r="C17" s="52">
        <v>0</v>
      </c>
      <c r="D17" s="53">
        <v>0</v>
      </c>
      <c r="E17" s="17">
        <f t="shared" si="0"/>
        <v>0</v>
      </c>
      <c r="F17" s="18"/>
    </row>
    <row r="18" s="36" customFormat="1" ht="24" customHeight="1" spans="1:6">
      <c r="A18" s="50">
        <v>2010199</v>
      </c>
      <c r="B18" s="51" t="s">
        <v>109</v>
      </c>
      <c r="C18" s="52">
        <v>23</v>
      </c>
      <c r="D18" s="53">
        <v>23.91</v>
      </c>
      <c r="E18" s="17">
        <f t="shared" si="0"/>
        <v>0.91</v>
      </c>
      <c r="F18" s="18">
        <f t="shared" si="1"/>
        <v>0.0395652173913044</v>
      </c>
    </row>
    <row r="19" s="36" customFormat="1" ht="24" customHeight="1" spans="1:6">
      <c r="A19" s="47">
        <v>20102</v>
      </c>
      <c r="B19" s="47" t="s">
        <v>110</v>
      </c>
      <c r="C19" s="48">
        <f t="shared" ref="C19" si="6">SUM(C20:C27)</f>
        <v>4.6</v>
      </c>
      <c r="D19" s="49">
        <f t="shared" ref="D19" si="7">SUM(D20:D27)</f>
        <v>0</v>
      </c>
      <c r="E19" s="17">
        <f t="shared" si="0"/>
        <v>-4.6</v>
      </c>
      <c r="F19" s="18">
        <f t="shared" si="1"/>
        <v>-1</v>
      </c>
    </row>
    <row r="20" s="36" customFormat="1" ht="24" customHeight="1" spans="1:6">
      <c r="A20" s="50">
        <v>2010201</v>
      </c>
      <c r="B20" s="51" t="s">
        <v>99</v>
      </c>
      <c r="C20" s="54">
        <v>0</v>
      </c>
      <c r="D20" s="55">
        <v>0</v>
      </c>
      <c r="E20" s="17">
        <f t="shared" si="0"/>
        <v>0</v>
      </c>
      <c r="F20" s="18"/>
    </row>
    <row r="21" s="36" customFormat="1" ht="24" customHeight="1" spans="1:6">
      <c r="A21" s="50">
        <v>2010202</v>
      </c>
      <c r="B21" s="51" t="s">
        <v>100</v>
      </c>
      <c r="C21" s="54">
        <v>0</v>
      </c>
      <c r="D21" s="55">
        <v>0</v>
      </c>
      <c r="E21" s="17">
        <f t="shared" si="0"/>
        <v>0</v>
      </c>
      <c r="F21" s="18"/>
    </row>
    <row r="22" s="36" customFormat="1" ht="24" customHeight="1" spans="1:6">
      <c r="A22" s="50">
        <v>2010203</v>
      </c>
      <c r="B22" s="51" t="s">
        <v>101</v>
      </c>
      <c r="C22" s="54">
        <v>0</v>
      </c>
      <c r="D22" s="55">
        <v>0</v>
      </c>
      <c r="E22" s="17">
        <f t="shared" si="0"/>
        <v>0</v>
      </c>
      <c r="F22" s="18"/>
    </row>
    <row r="23" s="36" customFormat="1" ht="24" customHeight="1" spans="1:6">
      <c r="A23" s="50">
        <v>2010204</v>
      </c>
      <c r="B23" s="51" t="s">
        <v>111</v>
      </c>
      <c r="C23" s="54">
        <v>0</v>
      </c>
      <c r="D23" s="55">
        <v>0</v>
      </c>
      <c r="E23" s="17">
        <f t="shared" si="0"/>
        <v>0</v>
      </c>
      <c r="F23" s="18"/>
    </row>
    <row r="24" s="36" customFormat="1" ht="24" customHeight="1" spans="1:6">
      <c r="A24" s="50">
        <v>2010205</v>
      </c>
      <c r="B24" s="51" t="s">
        <v>112</v>
      </c>
      <c r="C24" s="54">
        <v>0</v>
      </c>
      <c r="D24" s="55">
        <v>0</v>
      </c>
      <c r="E24" s="17">
        <f t="shared" si="0"/>
        <v>0</v>
      </c>
      <c r="F24" s="18"/>
    </row>
    <row r="25" ht="24" customHeight="1" spans="1:6">
      <c r="A25" s="50">
        <v>2010206</v>
      </c>
      <c r="B25" s="51" t="s">
        <v>113</v>
      </c>
      <c r="C25" s="54">
        <v>0</v>
      </c>
      <c r="D25" s="55">
        <v>0</v>
      </c>
      <c r="E25" s="17">
        <f t="shared" si="0"/>
        <v>0</v>
      </c>
      <c r="F25" s="18"/>
    </row>
    <row r="26" s="36" customFormat="1" ht="24" customHeight="1" spans="1:6">
      <c r="A26" s="50">
        <v>2010250</v>
      </c>
      <c r="B26" s="51" t="s">
        <v>108</v>
      </c>
      <c r="C26" s="54">
        <v>0</v>
      </c>
      <c r="D26" s="55">
        <v>0</v>
      </c>
      <c r="E26" s="17">
        <f t="shared" si="0"/>
        <v>0</v>
      </c>
      <c r="F26" s="18"/>
    </row>
    <row r="27" s="36" customFormat="1" ht="24" customHeight="1" spans="1:6">
      <c r="A27" s="50">
        <v>2010299</v>
      </c>
      <c r="B27" s="51" t="s">
        <v>114</v>
      </c>
      <c r="C27" s="54">
        <v>4.6</v>
      </c>
      <c r="D27" s="55">
        <v>0</v>
      </c>
      <c r="E27" s="17">
        <f t="shared" si="0"/>
        <v>-4.6</v>
      </c>
      <c r="F27" s="18">
        <f t="shared" si="1"/>
        <v>-1</v>
      </c>
    </row>
    <row r="28" s="36" customFormat="1" ht="24" customHeight="1" spans="1:6">
      <c r="A28" s="47">
        <v>20103</v>
      </c>
      <c r="B28" s="47" t="s">
        <v>115</v>
      </c>
      <c r="C28" s="48">
        <f t="shared" ref="C28" si="8">SUM(C29:C39)</f>
        <v>1610.94</v>
      </c>
      <c r="D28" s="49">
        <f t="shared" ref="D28" si="9">SUM(D29:D39)</f>
        <v>1732.2</v>
      </c>
      <c r="E28" s="17">
        <f t="shared" ref="E28:E91" si="10">D28-C28</f>
        <v>121.26</v>
      </c>
      <c r="F28" s="18">
        <f t="shared" si="1"/>
        <v>0.0752728220790347</v>
      </c>
    </row>
    <row r="29" s="36" customFormat="1" ht="24" customHeight="1" spans="1:6">
      <c r="A29" s="50">
        <v>2010301</v>
      </c>
      <c r="B29" s="51" t="s">
        <v>99</v>
      </c>
      <c r="C29" s="54">
        <v>1481.44</v>
      </c>
      <c r="D29" s="55">
        <v>1544.67</v>
      </c>
      <c r="E29" s="17">
        <f t="shared" si="10"/>
        <v>63.23</v>
      </c>
      <c r="F29" s="18">
        <f t="shared" si="1"/>
        <v>0.0426814450804623</v>
      </c>
    </row>
    <row r="30" s="36" customFormat="1" ht="24" customHeight="1" spans="1:6">
      <c r="A30" s="50">
        <v>2010302</v>
      </c>
      <c r="B30" s="51" t="s">
        <v>100</v>
      </c>
      <c r="C30" s="54">
        <v>70.68</v>
      </c>
      <c r="D30" s="55">
        <v>44.64</v>
      </c>
      <c r="E30" s="17">
        <f t="shared" si="10"/>
        <v>-26.04</v>
      </c>
      <c r="F30" s="18">
        <f t="shared" si="1"/>
        <v>-0.368421052631579</v>
      </c>
    </row>
    <row r="31" s="36" customFormat="1" ht="24" customHeight="1" spans="1:6">
      <c r="A31" s="50">
        <v>2010303</v>
      </c>
      <c r="B31" s="51" t="s">
        <v>101</v>
      </c>
      <c r="C31" s="54">
        <v>0</v>
      </c>
      <c r="D31" s="55">
        <v>14.66</v>
      </c>
      <c r="E31" s="17">
        <f t="shared" si="10"/>
        <v>14.66</v>
      </c>
      <c r="F31" s="18"/>
    </row>
    <row r="32" s="36" customFormat="1" ht="24" customHeight="1" spans="1:6">
      <c r="A32" s="50">
        <v>2010304</v>
      </c>
      <c r="B32" s="51" t="s">
        <v>116</v>
      </c>
      <c r="C32" s="54">
        <v>0</v>
      </c>
      <c r="D32" s="55"/>
      <c r="E32" s="17">
        <f t="shared" si="10"/>
        <v>0</v>
      </c>
      <c r="F32" s="18"/>
    </row>
    <row r="33" s="36" customFormat="1" ht="24" customHeight="1" spans="1:6">
      <c r="A33" s="50">
        <v>2010305</v>
      </c>
      <c r="B33" s="51" t="s">
        <v>117</v>
      </c>
      <c r="C33" s="54">
        <v>0</v>
      </c>
      <c r="D33" s="55"/>
      <c r="E33" s="17">
        <f t="shared" si="10"/>
        <v>0</v>
      </c>
      <c r="F33" s="18"/>
    </row>
    <row r="34" s="36" customFormat="1" ht="24" customHeight="1" spans="1:6">
      <c r="A34" s="50">
        <v>2010306</v>
      </c>
      <c r="B34" s="51" t="s">
        <v>118</v>
      </c>
      <c r="C34" s="54">
        <v>0</v>
      </c>
      <c r="D34" s="55"/>
      <c r="E34" s="17">
        <f t="shared" si="10"/>
        <v>0</v>
      </c>
      <c r="F34" s="18"/>
    </row>
    <row r="35" s="36" customFormat="1" ht="24" customHeight="1" spans="1:6">
      <c r="A35" s="50">
        <v>2010307</v>
      </c>
      <c r="B35" s="51" t="s">
        <v>119</v>
      </c>
      <c r="C35" s="54">
        <v>0</v>
      </c>
      <c r="D35" s="55"/>
      <c r="E35" s="17">
        <f t="shared" si="10"/>
        <v>0</v>
      </c>
      <c r="F35" s="18"/>
    </row>
    <row r="36" ht="24" customHeight="1" spans="1:6">
      <c r="A36" s="50">
        <v>2010308</v>
      </c>
      <c r="B36" s="51" t="s">
        <v>120</v>
      </c>
      <c r="C36" s="54">
        <v>0</v>
      </c>
      <c r="D36" s="55">
        <v>3</v>
      </c>
      <c r="E36" s="17">
        <f t="shared" si="10"/>
        <v>3</v>
      </c>
      <c r="F36" s="18"/>
    </row>
    <row r="37" s="36" customFormat="1" ht="24" customHeight="1" spans="1:6">
      <c r="A37" s="50">
        <v>2010309</v>
      </c>
      <c r="B37" s="51" t="s">
        <v>121</v>
      </c>
      <c r="C37" s="54">
        <v>0</v>
      </c>
      <c r="D37" s="55"/>
      <c r="E37" s="17">
        <f t="shared" si="10"/>
        <v>0</v>
      </c>
      <c r="F37" s="18"/>
    </row>
    <row r="38" s="36" customFormat="1" ht="24" customHeight="1" spans="1:6">
      <c r="A38" s="50">
        <v>2010350</v>
      </c>
      <c r="B38" s="51" t="s">
        <v>108</v>
      </c>
      <c r="C38" s="54">
        <v>38.82</v>
      </c>
      <c r="D38" s="55">
        <v>46.14</v>
      </c>
      <c r="E38" s="17">
        <f t="shared" si="10"/>
        <v>7.32</v>
      </c>
      <c r="F38" s="18">
        <f t="shared" si="1"/>
        <v>0.188562596599691</v>
      </c>
    </row>
    <row r="39" s="36" customFormat="1" ht="24" customHeight="1" spans="1:6">
      <c r="A39" s="50">
        <v>2010399</v>
      </c>
      <c r="B39" s="51" t="s">
        <v>122</v>
      </c>
      <c r="C39" s="54">
        <v>20</v>
      </c>
      <c r="D39" s="55">
        <v>79.09</v>
      </c>
      <c r="E39" s="17">
        <f t="shared" si="10"/>
        <v>59.09</v>
      </c>
      <c r="F39" s="18">
        <f t="shared" si="1"/>
        <v>2.9545</v>
      </c>
    </row>
    <row r="40" s="36" customFormat="1" ht="24" customHeight="1" spans="1:6">
      <c r="A40" s="47">
        <v>20104</v>
      </c>
      <c r="B40" s="47" t="s">
        <v>123</v>
      </c>
      <c r="C40" s="48">
        <f t="shared" ref="C40" si="11">SUM(C41:C51)</f>
        <v>0</v>
      </c>
      <c r="D40" s="49">
        <f t="shared" ref="D40" si="12">SUM(D41:D51)</f>
        <v>0</v>
      </c>
      <c r="E40" s="17">
        <f t="shared" si="10"/>
        <v>0</v>
      </c>
      <c r="F40" s="18"/>
    </row>
    <row r="41" s="36" customFormat="1" ht="24" customHeight="1" spans="1:6">
      <c r="A41" s="50">
        <v>2010401</v>
      </c>
      <c r="B41" s="51" t="s">
        <v>99</v>
      </c>
      <c r="C41" s="54">
        <v>0</v>
      </c>
      <c r="D41" s="55">
        <v>0</v>
      </c>
      <c r="E41" s="17">
        <f t="shared" si="10"/>
        <v>0</v>
      </c>
      <c r="F41" s="18"/>
    </row>
    <row r="42" s="36" customFormat="1" ht="24" customHeight="1" spans="1:6">
      <c r="A42" s="50">
        <v>2010402</v>
      </c>
      <c r="B42" s="51" t="s">
        <v>100</v>
      </c>
      <c r="C42" s="54">
        <v>0</v>
      </c>
      <c r="D42" s="55">
        <v>0</v>
      </c>
      <c r="E42" s="17">
        <f t="shared" si="10"/>
        <v>0</v>
      </c>
      <c r="F42" s="18"/>
    </row>
    <row r="43" ht="24" customHeight="1" spans="1:6">
      <c r="A43" s="50">
        <v>2010403</v>
      </c>
      <c r="B43" s="51" t="s">
        <v>101</v>
      </c>
      <c r="C43" s="54">
        <v>0</v>
      </c>
      <c r="D43" s="55">
        <v>0</v>
      </c>
      <c r="E43" s="17">
        <f t="shared" si="10"/>
        <v>0</v>
      </c>
      <c r="F43" s="18"/>
    </row>
    <row r="44" s="36" customFormat="1" ht="24" customHeight="1" spans="1:6">
      <c r="A44" s="50">
        <v>2010404</v>
      </c>
      <c r="B44" s="51" t="s">
        <v>124</v>
      </c>
      <c r="C44" s="54">
        <v>0</v>
      </c>
      <c r="D44" s="55">
        <v>0</v>
      </c>
      <c r="E44" s="17">
        <f t="shared" si="10"/>
        <v>0</v>
      </c>
      <c r="F44" s="18"/>
    </row>
    <row r="45" s="36" customFormat="1" ht="24" customHeight="1" spans="1:6">
      <c r="A45" s="50">
        <v>2010405</v>
      </c>
      <c r="B45" s="51" t="s">
        <v>125</v>
      </c>
      <c r="C45" s="54">
        <v>0</v>
      </c>
      <c r="D45" s="55">
        <v>0</v>
      </c>
      <c r="E45" s="17">
        <f t="shared" si="10"/>
        <v>0</v>
      </c>
      <c r="F45" s="18"/>
    </row>
    <row r="46" s="36" customFormat="1" ht="24" customHeight="1" spans="1:6">
      <c r="A46" s="50">
        <v>2010406</v>
      </c>
      <c r="B46" s="51" t="s">
        <v>126</v>
      </c>
      <c r="C46" s="54">
        <v>0</v>
      </c>
      <c r="D46" s="55">
        <v>0</v>
      </c>
      <c r="E46" s="17">
        <f t="shared" si="10"/>
        <v>0</v>
      </c>
      <c r="F46" s="18"/>
    </row>
    <row r="47" s="36" customFormat="1" ht="24" customHeight="1" spans="1:6">
      <c r="A47" s="50">
        <v>2010407</v>
      </c>
      <c r="B47" s="51" t="s">
        <v>127</v>
      </c>
      <c r="C47" s="54">
        <v>0</v>
      </c>
      <c r="D47" s="55">
        <v>0</v>
      </c>
      <c r="E47" s="17">
        <f t="shared" si="10"/>
        <v>0</v>
      </c>
      <c r="F47" s="18"/>
    </row>
    <row r="48" s="36" customFormat="1" ht="24" customHeight="1" spans="1:6">
      <c r="A48" s="50">
        <v>2010408</v>
      </c>
      <c r="B48" s="51" t="s">
        <v>128</v>
      </c>
      <c r="C48" s="54">
        <v>0</v>
      </c>
      <c r="D48" s="55">
        <v>0</v>
      </c>
      <c r="E48" s="17">
        <f t="shared" si="10"/>
        <v>0</v>
      </c>
      <c r="F48" s="18"/>
    </row>
    <row r="49" s="36" customFormat="1" ht="24" customHeight="1" spans="1:6">
      <c r="A49" s="50">
        <v>2010409</v>
      </c>
      <c r="B49" s="51" t="s">
        <v>129</v>
      </c>
      <c r="C49" s="54">
        <v>0</v>
      </c>
      <c r="D49" s="55">
        <v>0</v>
      </c>
      <c r="E49" s="17">
        <f t="shared" si="10"/>
        <v>0</v>
      </c>
      <c r="F49" s="18"/>
    </row>
    <row r="50" s="36" customFormat="1" ht="24" customHeight="1" spans="1:6">
      <c r="A50" s="50">
        <v>2010450</v>
      </c>
      <c r="B50" s="51" t="s">
        <v>108</v>
      </c>
      <c r="C50" s="54">
        <v>0</v>
      </c>
      <c r="D50" s="55">
        <v>0</v>
      </c>
      <c r="E50" s="17">
        <f t="shared" si="10"/>
        <v>0</v>
      </c>
      <c r="F50" s="18"/>
    </row>
    <row r="51" s="36" customFormat="1" ht="24" customHeight="1" spans="1:6">
      <c r="A51" s="50">
        <v>2010499</v>
      </c>
      <c r="B51" s="51" t="s">
        <v>130</v>
      </c>
      <c r="C51" s="54">
        <v>0</v>
      </c>
      <c r="D51" s="55">
        <v>0</v>
      </c>
      <c r="E51" s="17">
        <f t="shared" si="10"/>
        <v>0</v>
      </c>
      <c r="F51" s="18"/>
    </row>
    <row r="52" ht="24" customHeight="1" spans="1:6">
      <c r="A52" s="47">
        <v>20105</v>
      </c>
      <c r="B52" s="47" t="s">
        <v>131</v>
      </c>
      <c r="C52" s="48">
        <f t="shared" ref="C52" si="13">SUM(C53:C62)</f>
        <v>0</v>
      </c>
      <c r="D52" s="49">
        <f t="shared" ref="D52" si="14">SUM(D53:D62)</f>
        <v>0.94</v>
      </c>
      <c r="E52" s="17">
        <f t="shared" si="10"/>
        <v>0.94</v>
      </c>
      <c r="F52" s="18"/>
    </row>
    <row r="53" s="36" customFormat="1" ht="24" customHeight="1" spans="1:6">
      <c r="A53" s="50">
        <v>2010501</v>
      </c>
      <c r="B53" s="51" t="s">
        <v>99</v>
      </c>
      <c r="C53" s="54">
        <v>0</v>
      </c>
      <c r="D53" s="55">
        <v>0</v>
      </c>
      <c r="E53" s="17">
        <f t="shared" si="10"/>
        <v>0</v>
      </c>
      <c r="F53" s="18"/>
    </row>
    <row r="54" s="36" customFormat="1" ht="24" customHeight="1" spans="1:6">
      <c r="A54" s="50">
        <v>2010502</v>
      </c>
      <c r="B54" s="51" t="s">
        <v>100</v>
      </c>
      <c r="C54" s="54">
        <v>0</v>
      </c>
      <c r="D54" s="55">
        <v>0</v>
      </c>
      <c r="E54" s="17">
        <f t="shared" si="10"/>
        <v>0</v>
      </c>
      <c r="F54" s="18"/>
    </row>
    <row r="55" s="36" customFormat="1" ht="24" customHeight="1" spans="1:6">
      <c r="A55" s="50">
        <v>2010503</v>
      </c>
      <c r="B55" s="51" t="s">
        <v>101</v>
      </c>
      <c r="C55" s="54">
        <v>0</v>
      </c>
      <c r="D55" s="55">
        <v>0</v>
      </c>
      <c r="E55" s="17">
        <f t="shared" si="10"/>
        <v>0</v>
      </c>
      <c r="F55" s="18"/>
    </row>
    <row r="56" s="36" customFormat="1" ht="24" customHeight="1" spans="1:6">
      <c r="A56" s="50">
        <v>2010504</v>
      </c>
      <c r="B56" s="51" t="s">
        <v>132</v>
      </c>
      <c r="C56" s="54">
        <v>0</v>
      </c>
      <c r="D56" s="55">
        <v>0</v>
      </c>
      <c r="E56" s="17">
        <f t="shared" si="10"/>
        <v>0</v>
      </c>
      <c r="F56" s="18"/>
    </row>
    <row r="57" s="36" customFormat="1" ht="24" customHeight="1" spans="1:6">
      <c r="A57" s="50">
        <v>2010505</v>
      </c>
      <c r="B57" s="51" t="s">
        <v>133</v>
      </c>
      <c r="C57" s="54">
        <v>0</v>
      </c>
      <c r="D57" s="55">
        <v>0</v>
      </c>
      <c r="E57" s="17">
        <f t="shared" si="10"/>
        <v>0</v>
      </c>
      <c r="F57" s="18"/>
    </row>
    <row r="58" s="36" customFormat="1" ht="24" customHeight="1" spans="1:6">
      <c r="A58" s="50">
        <v>2010506</v>
      </c>
      <c r="B58" s="51" t="s">
        <v>134</v>
      </c>
      <c r="C58" s="54">
        <v>0</v>
      </c>
      <c r="D58" s="55">
        <v>0.11</v>
      </c>
      <c r="E58" s="17">
        <f t="shared" si="10"/>
        <v>0.11</v>
      </c>
      <c r="F58" s="18"/>
    </row>
    <row r="59" s="36" customFormat="1" ht="24" customHeight="1" spans="1:6">
      <c r="A59" s="50">
        <v>2010507</v>
      </c>
      <c r="B59" s="51" t="s">
        <v>135</v>
      </c>
      <c r="C59" s="54">
        <v>0</v>
      </c>
      <c r="D59" s="55">
        <v>0.83</v>
      </c>
      <c r="E59" s="17">
        <f t="shared" si="10"/>
        <v>0.83</v>
      </c>
      <c r="F59" s="18"/>
    </row>
    <row r="60" s="36" customFormat="1" ht="24" customHeight="1" spans="1:6">
      <c r="A60" s="50">
        <v>2010508</v>
      </c>
      <c r="B60" s="51" t="s">
        <v>136</v>
      </c>
      <c r="C60" s="54">
        <v>0</v>
      </c>
      <c r="D60" s="55">
        <v>0</v>
      </c>
      <c r="E60" s="17">
        <f t="shared" si="10"/>
        <v>0</v>
      </c>
      <c r="F60" s="18"/>
    </row>
    <row r="61" s="36" customFormat="1" ht="24" customHeight="1" spans="1:6">
      <c r="A61" s="50">
        <v>2010550</v>
      </c>
      <c r="B61" s="51" t="s">
        <v>108</v>
      </c>
      <c r="C61" s="54">
        <v>0</v>
      </c>
      <c r="D61" s="55">
        <v>0</v>
      </c>
      <c r="E61" s="17">
        <f t="shared" si="10"/>
        <v>0</v>
      </c>
      <c r="F61" s="18"/>
    </row>
    <row r="62" ht="24" customHeight="1" spans="1:6">
      <c r="A62" s="50">
        <v>2010599</v>
      </c>
      <c r="B62" s="51" t="s">
        <v>137</v>
      </c>
      <c r="C62" s="54">
        <v>0</v>
      </c>
      <c r="D62" s="55">
        <v>0</v>
      </c>
      <c r="E62" s="17">
        <f t="shared" si="10"/>
        <v>0</v>
      </c>
      <c r="F62" s="18"/>
    </row>
    <row r="63" s="36" customFormat="1" ht="24" customHeight="1" spans="1:6">
      <c r="A63" s="47">
        <v>20106</v>
      </c>
      <c r="B63" s="47" t="s">
        <v>138</v>
      </c>
      <c r="C63" s="56">
        <f t="shared" ref="C63" si="15">SUM(C64:C73)</f>
        <v>112.27</v>
      </c>
      <c r="D63" s="57">
        <f t="shared" ref="D63" si="16">SUM(D64:D73)</f>
        <v>124.8</v>
      </c>
      <c r="E63" s="17">
        <f t="shared" si="10"/>
        <v>12.53</v>
      </c>
      <c r="F63" s="18">
        <f t="shared" si="1"/>
        <v>0.111605949942104</v>
      </c>
    </row>
    <row r="64" s="36" customFormat="1" ht="24" customHeight="1" spans="1:6">
      <c r="A64" s="50">
        <v>2010601</v>
      </c>
      <c r="B64" s="51" t="s">
        <v>99</v>
      </c>
      <c r="C64" s="54">
        <v>58.8</v>
      </c>
      <c r="D64" s="55">
        <v>64.52</v>
      </c>
      <c r="E64" s="17">
        <f t="shared" si="10"/>
        <v>5.72</v>
      </c>
      <c r="F64" s="18">
        <f t="shared" si="1"/>
        <v>0.0972789115646258</v>
      </c>
    </row>
    <row r="65" s="36" customFormat="1" ht="24" customHeight="1" spans="1:6">
      <c r="A65" s="50">
        <v>2010602</v>
      </c>
      <c r="B65" s="51" t="s">
        <v>100</v>
      </c>
      <c r="C65" s="54">
        <v>0</v>
      </c>
      <c r="D65" s="55"/>
      <c r="E65" s="17">
        <f t="shared" si="10"/>
        <v>0</v>
      </c>
      <c r="F65" s="18"/>
    </row>
    <row r="66" ht="24" customHeight="1" spans="1:6">
      <c r="A66" s="50">
        <v>2010603</v>
      </c>
      <c r="B66" s="51" t="s">
        <v>101</v>
      </c>
      <c r="C66" s="54">
        <v>48.47</v>
      </c>
      <c r="D66" s="55">
        <v>55.61</v>
      </c>
      <c r="E66" s="17">
        <f t="shared" si="10"/>
        <v>7.14</v>
      </c>
      <c r="F66" s="18">
        <f t="shared" si="1"/>
        <v>0.147307612956468</v>
      </c>
    </row>
    <row r="67" s="36" customFormat="1" ht="24" customHeight="1" spans="1:6">
      <c r="A67" s="50">
        <v>2010604</v>
      </c>
      <c r="B67" s="51" t="s">
        <v>139</v>
      </c>
      <c r="C67" s="54">
        <v>0</v>
      </c>
      <c r="D67" s="55"/>
      <c r="E67" s="17">
        <f t="shared" si="10"/>
        <v>0</v>
      </c>
      <c r="F67" s="18"/>
    </row>
    <row r="68" s="36" customFormat="1" ht="24" customHeight="1" spans="1:6">
      <c r="A68" s="50">
        <v>2010605</v>
      </c>
      <c r="B68" s="51" t="s">
        <v>140</v>
      </c>
      <c r="C68" s="54">
        <v>0</v>
      </c>
      <c r="D68" s="55"/>
      <c r="E68" s="17">
        <f t="shared" si="10"/>
        <v>0</v>
      </c>
      <c r="F68" s="18"/>
    </row>
    <row r="69" s="36" customFormat="1" ht="24" customHeight="1" spans="1:6">
      <c r="A69" s="50">
        <v>2010606</v>
      </c>
      <c r="B69" s="51" t="s">
        <v>141</v>
      </c>
      <c r="C69" s="54">
        <v>0</v>
      </c>
      <c r="D69" s="55"/>
      <c r="E69" s="17">
        <f t="shared" si="10"/>
        <v>0</v>
      </c>
      <c r="F69" s="18"/>
    </row>
    <row r="70" s="36" customFormat="1" ht="24" customHeight="1" spans="1:6">
      <c r="A70" s="50">
        <v>2010607</v>
      </c>
      <c r="B70" s="51" t="s">
        <v>142</v>
      </c>
      <c r="C70" s="54">
        <v>0</v>
      </c>
      <c r="D70" s="55"/>
      <c r="E70" s="17">
        <f t="shared" si="10"/>
        <v>0</v>
      </c>
      <c r="F70" s="18"/>
    </row>
    <row r="71" s="36" customFormat="1" ht="24" customHeight="1" spans="1:6">
      <c r="A71" s="50">
        <v>2010608</v>
      </c>
      <c r="B71" s="51" t="s">
        <v>143</v>
      </c>
      <c r="C71" s="54">
        <v>0</v>
      </c>
      <c r="D71" s="55"/>
      <c r="E71" s="17">
        <f t="shared" si="10"/>
        <v>0</v>
      </c>
      <c r="F71" s="18"/>
    </row>
    <row r="72" ht="24" customHeight="1" spans="1:6">
      <c r="A72" s="50">
        <v>2010650</v>
      </c>
      <c r="B72" s="51" t="s">
        <v>108</v>
      </c>
      <c r="C72" s="54">
        <v>0</v>
      </c>
      <c r="D72" s="55"/>
      <c r="E72" s="17">
        <f t="shared" si="10"/>
        <v>0</v>
      </c>
      <c r="F72" s="18"/>
    </row>
    <row r="73" s="36" customFormat="1" ht="24" customHeight="1" spans="1:6">
      <c r="A73" s="50">
        <v>2010699</v>
      </c>
      <c r="B73" s="51" t="s">
        <v>144</v>
      </c>
      <c r="C73" s="54">
        <v>5</v>
      </c>
      <c r="D73" s="55">
        <v>4.67</v>
      </c>
      <c r="E73" s="17">
        <f t="shared" si="10"/>
        <v>-0.33</v>
      </c>
      <c r="F73" s="18">
        <f t="shared" ref="F73:F129" si="17">E73/C73</f>
        <v>-0.066</v>
      </c>
    </row>
    <row r="74" ht="24" customHeight="1" spans="1:6">
      <c r="A74" s="47">
        <v>20107</v>
      </c>
      <c r="B74" s="47" t="s">
        <v>145</v>
      </c>
      <c r="C74" s="48">
        <f t="shared" ref="C74" si="18">SUM(C75:C85)</f>
        <v>100</v>
      </c>
      <c r="D74" s="49">
        <f t="shared" ref="D74" si="19">SUM(D75:D85)</f>
        <v>15.48</v>
      </c>
      <c r="E74" s="17">
        <f t="shared" si="10"/>
        <v>-84.52</v>
      </c>
      <c r="F74" s="18">
        <f t="shared" si="17"/>
        <v>-0.8452</v>
      </c>
    </row>
    <row r="75" s="36" customFormat="1" ht="24" customHeight="1" spans="1:6">
      <c r="A75" s="50">
        <v>2010701</v>
      </c>
      <c r="B75" s="51" t="s">
        <v>99</v>
      </c>
      <c r="C75" s="54">
        <v>0</v>
      </c>
      <c r="D75" s="55"/>
      <c r="E75" s="17">
        <f t="shared" si="10"/>
        <v>0</v>
      </c>
      <c r="F75" s="18"/>
    </row>
    <row r="76" s="36" customFormat="1" ht="24" customHeight="1" spans="1:6">
      <c r="A76" s="50">
        <v>2010702</v>
      </c>
      <c r="B76" s="51" t="s">
        <v>100</v>
      </c>
      <c r="C76" s="54">
        <v>0</v>
      </c>
      <c r="D76" s="55"/>
      <c r="E76" s="17">
        <f t="shared" si="10"/>
        <v>0</v>
      </c>
      <c r="F76" s="18"/>
    </row>
    <row r="77" s="36" customFormat="1" ht="24" customHeight="1" spans="1:6">
      <c r="A77" s="50">
        <v>2010703</v>
      </c>
      <c r="B77" s="51" t="s">
        <v>101</v>
      </c>
      <c r="C77" s="54">
        <v>0</v>
      </c>
      <c r="D77" s="55"/>
      <c r="E77" s="17">
        <f t="shared" si="10"/>
        <v>0</v>
      </c>
      <c r="F77" s="18"/>
    </row>
    <row r="78" s="36" customFormat="1" ht="24" customHeight="1" spans="1:6">
      <c r="A78" s="50">
        <v>2010704</v>
      </c>
      <c r="B78" s="51" t="s">
        <v>146</v>
      </c>
      <c r="C78" s="54">
        <v>0</v>
      </c>
      <c r="D78" s="55"/>
      <c r="E78" s="17">
        <f t="shared" si="10"/>
        <v>0</v>
      </c>
      <c r="F78" s="18"/>
    </row>
    <row r="79" s="36" customFormat="1" ht="24" customHeight="1" spans="1:6">
      <c r="A79" s="50">
        <v>2010705</v>
      </c>
      <c r="B79" s="51" t="s">
        <v>147</v>
      </c>
      <c r="C79" s="54">
        <v>0</v>
      </c>
      <c r="D79" s="55"/>
      <c r="E79" s="17">
        <f t="shared" si="10"/>
        <v>0</v>
      </c>
      <c r="F79" s="18"/>
    </row>
    <row r="80" ht="24" customHeight="1" spans="1:6">
      <c r="A80" s="50">
        <v>2010706</v>
      </c>
      <c r="B80" s="51" t="s">
        <v>148</v>
      </c>
      <c r="C80" s="54">
        <v>0</v>
      </c>
      <c r="D80" s="55"/>
      <c r="E80" s="17">
        <f t="shared" si="10"/>
        <v>0</v>
      </c>
      <c r="F80" s="18"/>
    </row>
    <row r="81" s="36" customFormat="1" ht="24" customHeight="1" spans="1:6">
      <c r="A81" s="50">
        <v>2010707</v>
      </c>
      <c r="B81" s="51" t="s">
        <v>149</v>
      </c>
      <c r="C81" s="54">
        <v>0</v>
      </c>
      <c r="D81" s="55"/>
      <c r="E81" s="17">
        <f t="shared" si="10"/>
        <v>0</v>
      </c>
      <c r="F81" s="18"/>
    </row>
    <row r="82" s="36" customFormat="1" ht="24" customHeight="1" spans="1:6">
      <c r="A82" s="50">
        <v>2010708</v>
      </c>
      <c r="B82" s="51" t="s">
        <v>150</v>
      </c>
      <c r="C82" s="54">
        <v>0</v>
      </c>
      <c r="D82" s="55"/>
      <c r="E82" s="17">
        <f t="shared" si="10"/>
        <v>0</v>
      </c>
      <c r="F82" s="18"/>
    </row>
    <row r="83" s="36" customFormat="1" ht="24" customHeight="1" spans="1:6">
      <c r="A83" s="50">
        <v>2010709</v>
      </c>
      <c r="B83" s="51" t="s">
        <v>142</v>
      </c>
      <c r="C83" s="54">
        <v>0</v>
      </c>
      <c r="D83" s="55"/>
      <c r="E83" s="17">
        <f t="shared" si="10"/>
        <v>0</v>
      </c>
      <c r="F83" s="18"/>
    </row>
    <row r="84" s="36" customFormat="1" ht="24" customHeight="1" spans="1:6">
      <c r="A84" s="50">
        <v>2010750</v>
      </c>
      <c r="B84" s="51" t="s">
        <v>108</v>
      </c>
      <c r="C84" s="54">
        <v>0</v>
      </c>
      <c r="D84" s="55"/>
      <c r="E84" s="17">
        <f t="shared" si="10"/>
        <v>0</v>
      </c>
      <c r="F84" s="18"/>
    </row>
    <row r="85" s="36" customFormat="1" ht="24" customHeight="1" spans="1:6">
      <c r="A85" s="50">
        <v>2010799</v>
      </c>
      <c r="B85" s="51" t="s">
        <v>151</v>
      </c>
      <c r="C85" s="54">
        <v>100</v>
      </c>
      <c r="D85" s="55">
        <v>15.48</v>
      </c>
      <c r="E85" s="17">
        <f t="shared" si="10"/>
        <v>-84.52</v>
      </c>
      <c r="F85" s="18">
        <f t="shared" si="17"/>
        <v>-0.8452</v>
      </c>
    </row>
    <row r="86" s="36" customFormat="1" ht="24" customHeight="1" spans="1:6">
      <c r="A86" s="47">
        <v>20108</v>
      </c>
      <c r="B86" s="47" t="s">
        <v>152</v>
      </c>
      <c r="C86" s="48">
        <f t="shared" ref="C86" si="20">SUM(C87:C94)</f>
        <v>0</v>
      </c>
      <c r="D86" s="49">
        <f t="shared" ref="D86" si="21">SUM(D87:D94)</f>
        <v>0</v>
      </c>
      <c r="E86" s="17">
        <f t="shared" si="10"/>
        <v>0</v>
      </c>
      <c r="F86" s="18"/>
    </row>
    <row r="87" ht="24" customHeight="1" spans="1:6">
      <c r="A87" s="50">
        <v>2010801</v>
      </c>
      <c r="B87" s="51" t="s">
        <v>99</v>
      </c>
      <c r="C87" s="54">
        <v>0</v>
      </c>
      <c r="D87" s="55">
        <v>0</v>
      </c>
      <c r="E87" s="17">
        <f t="shared" si="10"/>
        <v>0</v>
      </c>
      <c r="F87" s="18"/>
    </row>
    <row r="88" s="36" customFormat="1" ht="24" customHeight="1" spans="1:6">
      <c r="A88" s="50">
        <v>2010802</v>
      </c>
      <c r="B88" s="51" t="s">
        <v>100</v>
      </c>
      <c r="C88" s="54">
        <v>0</v>
      </c>
      <c r="D88" s="55">
        <v>0</v>
      </c>
      <c r="E88" s="17">
        <f t="shared" si="10"/>
        <v>0</v>
      </c>
      <c r="F88" s="18"/>
    </row>
    <row r="89" s="36" customFormat="1" ht="24" customHeight="1" spans="1:6">
      <c r="A89" s="50">
        <v>2010803</v>
      </c>
      <c r="B89" s="51" t="s">
        <v>101</v>
      </c>
      <c r="C89" s="54">
        <v>0</v>
      </c>
      <c r="D89" s="55">
        <v>0</v>
      </c>
      <c r="E89" s="17">
        <f t="shared" si="10"/>
        <v>0</v>
      </c>
      <c r="F89" s="18"/>
    </row>
    <row r="90" s="36" customFormat="1" ht="24" customHeight="1" spans="1:6">
      <c r="A90" s="50">
        <v>2010804</v>
      </c>
      <c r="B90" s="51" t="s">
        <v>153</v>
      </c>
      <c r="C90" s="54">
        <v>0</v>
      </c>
      <c r="D90" s="55">
        <v>0</v>
      </c>
      <c r="E90" s="17">
        <f t="shared" si="10"/>
        <v>0</v>
      </c>
      <c r="F90" s="18"/>
    </row>
    <row r="91" s="36" customFormat="1" ht="24" customHeight="1" spans="1:6">
      <c r="A91" s="50">
        <v>2010805</v>
      </c>
      <c r="B91" s="51" t="s">
        <v>154</v>
      </c>
      <c r="C91" s="54">
        <v>0</v>
      </c>
      <c r="D91" s="55">
        <v>0</v>
      </c>
      <c r="E91" s="17">
        <f t="shared" si="10"/>
        <v>0</v>
      </c>
      <c r="F91" s="18"/>
    </row>
    <row r="92" s="36" customFormat="1" ht="24" customHeight="1" spans="1:6">
      <c r="A92" s="50">
        <v>2010806</v>
      </c>
      <c r="B92" s="51" t="s">
        <v>142</v>
      </c>
      <c r="C92" s="54">
        <v>0</v>
      </c>
      <c r="D92" s="55">
        <v>0</v>
      </c>
      <c r="E92" s="17">
        <f t="shared" ref="E92:E155" si="22">D92-C92</f>
        <v>0</v>
      </c>
      <c r="F92" s="18"/>
    </row>
    <row r="93" s="36" customFormat="1" ht="24" customHeight="1" spans="1:6">
      <c r="A93" s="50">
        <v>2010850</v>
      </c>
      <c r="B93" s="51" t="s">
        <v>108</v>
      </c>
      <c r="C93" s="54">
        <v>0</v>
      </c>
      <c r="D93" s="55">
        <v>0</v>
      </c>
      <c r="E93" s="17">
        <f t="shared" si="22"/>
        <v>0</v>
      </c>
      <c r="F93" s="18"/>
    </row>
    <row r="94" s="36" customFormat="1" ht="24" customHeight="1" spans="1:6">
      <c r="A94" s="50">
        <v>2010899</v>
      </c>
      <c r="B94" s="51" t="s">
        <v>155</v>
      </c>
      <c r="C94" s="54">
        <v>0</v>
      </c>
      <c r="D94" s="55">
        <v>0</v>
      </c>
      <c r="E94" s="17">
        <f t="shared" si="22"/>
        <v>0</v>
      </c>
      <c r="F94" s="18"/>
    </row>
    <row r="95" s="36" customFormat="1" ht="24" customHeight="1" spans="1:6">
      <c r="A95" s="47">
        <v>20109</v>
      </c>
      <c r="B95" s="47" t="s">
        <v>156</v>
      </c>
      <c r="C95" s="48">
        <f t="shared" ref="C95" si="23">SUM(C96:C104)</f>
        <v>0</v>
      </c>
      <c r="D95" s="49">
        <f t="shared" ref="D95" si="24">SUM(D96:D104)</f>
        <v>0</v>
      </c>
      <c r="E95" s="17">
        <f t="shared" si="22"/>
        <v>0</v>
      </c>
      <c r="F95" s="18"/>
    </row>
    <row r="96" s="36" customFormat="1" ht="24" customHeight="1" spans="1:6">
      <c r="A96" s="50">
        <v>2010901</v>
      </c>
      <c r="B96" s="51" t="s">
        <v>99</v>
      </c>
      <c r="C96" s="54">
        <v>0</v>
      </c>
      <c r="D96" s="55">
        <v>0</v>
      </c>
      <c r="E96" s="17">
        <f t="shared" si="22"/>
        <v>0</v>
      </c>
      <c r="F96" s="18"/>
    </row>
    <row r="97" s="36" customFormat="1" ht="24" customHeight="1" spans="1:6">
      <c r="A97" s="50">
        <v>2010902</v>
      </c>
      <c r="B97" s="51" t="s">
        <v>100</v>
      </c>
      <c r="C97" s="54">
        <v>0</v>
      </c>
      <c r="D97" s="55">
        <v>0</v>
      </c>
      <c r="E97" s="17">
        <f t="shared" si="22"/>
        <v>0</v>
      </c>
      <c r="F97" s="18"/>
    </row>
    <row r="98" s="36" customFormat="1" ht="24" customHeight="1" spans="1:6">
      <c r="A98" s="50">
        <v>2010903</v>
      </c>
      <c r="B98" s="51" t="s">
        <v>101</v>
      </c>
      <c r="C98" s="54">
        <v>0</v>
      </c>
      <c r="D98" s="55">
        <v>0</v>
      </c>
      <c r="E98" s="17">
        <f t="shared" si="22"/>
        <v>0</v>
      </c>
      <c r="F98" s="18"/>
    </row>
    <row r="99" s="36" customFormat="1" ht="24" customHeight="1" spans="1:6">
      <c r="A99" s="50">
        <v>2010904</v>
      </c>
      <c r="B99" s="51" t="s">
        <v>157</v>
      </c>
      <c r="C99" s="54">
        <v>0</v>
      </c>
      <c r="D99" s="55">
        <v>0</v>
      </c>
      <c r="E99" s="17">
        <f t="shared" si="22"/>
        <v>0</v>
      </c>
      <c r="F99" s="18"/>
    </row>
    <row r="100" s="36" customFormat="1" ht="24" customHeight="1" spans="1:6">
      <c r="A100" s="50">
        <v>2010905</v>
      </c>
      <c r="B100" s="51" t="s">
        <v>158</v>
      </c>
      <c r="C100" s="54">
        <v>0</v>
      </c>
      <c r="D100" s="55">
        <v>0</v>
      </c>
      <c r="E100" s="17">
        <f t="shared" si="22"/>
        <v>0</v>
      </c>
      <c r="F100" s="18"/>
    </row>
    <row r="101" s="36" customFormat="1" ht="24" customHeight="1" spans="1:6">
      <c r="A101" s="50">
        <v>2010907</v>
      </c>
      <c r="B101" s="51" t="s">
        <v>159</v>
      </c>
      <c r="C101" s="54">
        <v>0</v>
      </c>
      <c r="D101" s="55">
        <v>0</v>
      </c>
      <c r="E101" s="17">
        <f t="shared" si="22"/>
        <v>0</v>
      </c>
      <c r="F101" s="18"/>
    </row>
    <row r="102" s="36" customFormat="1" ht="24" customHeight="1" spans="1:6">
      <c r="A102" s="50">
        <v>2010908</v>
      </c>
      <c r="B102" s="51" t="s">
        <v>142</v>
      </c>
      <c r="C102" s="54">
        <v>0</v>
      </c>
      <c r="D102" s="55">
        <v>0</v>
      </c>
      <c r="E102" s="17">
        <f t="shared" si="22"/>
        <v>0</v>
      </c>
      <c r="F102" s="18"/>
    </row>
    <row r="103" s="36" customFormat="1" ht="24" customHeight="1" spans="1:6">
      <c r="A103" s="50">
        <v>2010950</v>
      </c>
      <c r="B103" s="51" t="s">
        <v>108</v>
      </c>
      <c r="C103" s="54">
        <v>0</v>
      </c>
      <c r="D103" s="55">
        <v>0</v>
      </c>
      <c r="E103" s="17">
        <f t="shared" si="22"/>
        <v>0</v>
      </c>
      <c r="F103" s="18"/>
    </row>
    <row r="104" s="36" customFormat="1" ht="24" customHeight="1" spans="1:6">
      <c r="A104" s="50">
        <v>2010999</v>
      </c>
      <c r="B104" s="51" t="s">
        <v>160</v>
      </c>
      <c r="C104" s="54">
        <v>0</v>
      </c>
      <c r="D104" s="55">
        <v>0</v>
      </c>
      <c r="E104" s="17">
        <f t="shared" si="22"/>
        <v>0</v>
      </c>
      <c r="F104" s="18"/>
    </row>
    <row r="105" ht="24" customHeight="1" spans="1:6">
      <c r="A105" s="47">
        <v>20110</v>
      </c>
      <c r="B105" s="47" t="s">
        <v>161</v>
      </c>
      <c r="C105" s="48">
        <f t="shared" ref="C105" si="25">SUM(C106:C119)</f>
        <v>0</v>
      </c>
      <c r="D105" s="49">
        <f t="shared" ref="D105" si="26">SUM(D106:D119)</f>
        <v>0</v>
      </c>
      <c r="E105" s="17">
        <f t="shared" si="22"/>
        <v>0</v>
      </c>
      <c r="F105" s="18"/>
    </row>
    <row r="106" s="36" customFormat="1" ht="24" customHeight="1" spans="1:6">
      <c r="A106" s="50">
        <v>2011001</v>
      </c>
      <c r="B106" s="51" t="s">
        <v>99</v>
      </c>
      <c r="C106" s="54">
        <v>0</v>
      </c>
      <c r="D106" s="55">
        <v>0</v>
      </c>
      <c r="E106" s="17">
        <f t="shared" si="22"/>
        <v>0</v>
      </c>
      <c r="F106" s="18"/>
    </row>
    <row r="107" s="36" customFormat="1" ht="24" customHeight="1" spans="1:6">
      <c r="A107" s="50">
        <v>2011002</v>
      </c>
      <c r="B107" s="51" t="s">
        <v>100</v>
      </c>
      <c r="C107" s="54">
        <v>0</v>
      </c>
      <c r="D107" s="55">
        <v>0</v>
      </c>
      <c r="E107" s="17">
        <f t="shared" si="22"/>
        <v>0</v>
      </c>
      <c r="F107" s="18"/>
    </row>
    <row r="108" s="36" customFormat="1" ht="24" customHeight="1" spans="1:6">
      <c r="A108" s="50">
        <v>2011003</v>
      </c>
      <c r="B108" s="51" t="s">
        <v>101</v>
      </c>
      <c r="C108" s="54">
        <v>0</v>
      </c>
      <c r="D108" s="55">
        <v>0</v>
      </c>
      <c r="E108" s="17">
        <f t="shared" si="22"/>
        <v>0</v>
      </c>
      <c r="F108" s="18"/>
    </row>
    <row r="109" ht="24" customHeight="1" spans="1:6">
      <c r="A109" s="50">
        <v>2011004</v>
      </c>
      <c r="B109" s="51" t="s">
        <v>162</v>
      </c>
      <c r="C109" s="54">
        <v>0</v>
      </c>
      <c r="D109" s="55">
        <v>0</v>
      </c>
      <c r="E109" s="17">
        <f t="shared" si="22"/>
        <v>0</v>
      </c>
      <c r="F109" s="18"/>
    </row>
    <row r="110" s="36" customFormat="1" ht="24" customHeight="1" spans="1:6">
      <c r="A110" s="50">
        <v>2011005</v>
      </c>
      <c r="B110" s="51" t="s">
        <v>163</v>
      </c>
      <c r="C110" s="54">
        <v>0</v>
      </c>
      <c r="D110" s="55">
        <v>0</v>
      </c>
      <c r="E110" s="17">
        <f t="shared" si="22"/>
        <v>0</v>
      </c>
      <c r="F110" s="18"/>
    </row>
    <row r="111" s="36" customFormat="1" ht="24" customHeight="1" spans="1:6">
      <c r="A111" s="50">
        <v>2011006</v>
      </c>
      <c r="B111" s="51" t="s">
        <v>164</v>
      </c>
      <c r="C111" s="54">
        <v>0</v>
      </c>
      <c r="D111" s="55">
        <v>0</v>
      </c>
      <c r="E111" s="17">
        <f t="shared" si="22"/>
        <v>0</v>
      </c>
      <c r="F111" s="18"/>
    </row>
    <row r="112" ht="24" customHeight="1" spans="1:6">
      <c r="A112" s="50">
        <v>2011007</v>
      </c>
      <c r="B112" s="51" t="s">
        <v>165</v>
      </c>
      <c r="C112" s="54">
        <v>0</v>
      </c>
      <c r="D112" s="55">
        <v>0</v>
      </c>
      <c r="E112" s="17">
        <f t="shared" si="22"/>
        <v>0</v>
      </c>
      <c r="F112" s="18"/>
    </row>
    <row r="113" s="36" customFormat="1" ht="24" customHeight="1" spans="1:6">
      <c r="A113" s="50">
        <v>2011008</v>
      </c>
      <c r="B113" s="51" t="s">
        <v>166</v>
      </c>
      <c r="C113" s="54">
        <v>0</v>
      </c>
      <c r="D113" s="55">
        <v>0</v>
      </c>
      <c r="E113" s="17">
        <f t="shared" si="22"/>
        <v>0</v>
      </c>
      <c r="F113" s="18"/>
    </row>
    <row r="114" s="36" customFormat="1" ht="24" customHeight="1" spans="1:6">
      <c r="A114" s="50">
        <v>2011009</v>
      </c>
      <c r="B114" s="51" t="s">
        <v>167</v>
      </c>
      <c r="C114" s="54">
        <v>0</v>
      </c>
      <c r="D114" s="55">
        <v>0</v>
      </c>
      <c r="E114" s="17">
        <f t="shared" si="22"/>
        <v>0</v>
      </c>
      <c r="F114" s="18"/>
    </row>
    <row r="115" s="36" customFormat="1" ht="24" customHeight="1" spans="1:6">
      <c r="A115" s="50">
        <v>2011010</v>
      </c>
      <c r="B115" s="51" t="s">
        <v>168</v>
      </c>
      <c r="C115" s="54">
        <v>0</v>
      </c>
      <c r="D115" s="55">
        <v>0</v>
      </c>
      <c r="E115" s="17">
        <f t="shared" si="22"/>
        <v>0</v>
      </c>
      <c r="F115" s="18"/>
    </row>
    <row r="116" s="36" customFormat="1" ht="24" customHeight="1" spans="1:6">
      <c r="A116" s="50">
        <v>2011011</v>
      </c>
      <c r="B116" s="51" t="s">
        <v>169</v>
      </c>
      <c r="C116" s="54">
        <v>0</v>
      </c>
      <c r="D116" s="55">
        <v>0</v>
      </c>
      <c r="E116" s="17">
        <f t="shared" si="22"/>
        <v>0</v>
      </c>
      <c r="F116" s="18"/>
    </row>
    <row r="117" s="36" customFormat="1" ht="24" customHeight="1" spans="1:6">
      <c r="A117" s="50">
        <v>2011012</v>
      </c>
      <c r="B117" s="51" t="s">
        <v>170</v>
      </c>
      <c r="C117" s="54">
        <v>0</v>
      </c>
      <c r="D117" s="55">
        <v>0</v>
      </c>
      <c r="E117" s="17">
        <f t="shared" si="22"/>
        <v>0</v>
      </c>
      <c r="F117" s="18"/>
    </row>
    <row r="118" ht="24" customHeight="1" spans="1:6">
      <c r="A118" s="50">
        <v>2011050</v>
      </c>
      <c r="B118" s="51" t="s">
        <v>108</v>
      </c>
      <c r="C118" s="54">
        <v>0</v>
      </c>
      <c r="D118" s="55">
        <v>0</v>
      </c>
      <c r="E118" s="17">
        <f t="shared" si="22"/>
        <v>0</v>
      </c>
      <c r="F118" s="18"/>
    </row>
    <row r="119" s="36" customFormat="1" ht="24" customHeight="1" spans="1:6">
      <c r="A119" s="50">
        <v>2011099</v>
      </c>
      <c r="B119" s="51" t="s">
        <v>171</v>
      </c>
      <c r="C119" s="54">
        <v>0</v>
      </c>
      <c r="D119" s="55">
        <v>0</v>
      </c>
      <c r="E119" s="17">
        <f t="shared" si="22"/>
        <v>0</v>
      </c>
      <c r="F119" s="18"/>
    </row>
    <row r="120" s="36" customFormat="1" ht="24" customHeight="1" spans="1:6">
      <c r="A120" s="47">
        <v>20111</v>
      </c>
      <c r="B120" s="47" t="s">
        <v>172</v>
      </c>
      <c r="C120" s="48">
        <f t="shared" ref="C120" si="27">SUM(C121:C128)</f>
        <v>26</v>
      </c>
      <c r="D120" s="49">
        <f t="shared" ref="D120" si="28">SUM(D121:D128)</f>
        <v>19.51</v>
      </c>
      <c r="E120" s="17">
        <f t="shared" si="22"/>
        <v>-6.49</v>
      </c>
      <c r="F120" s="18">
        <f t="shared" si="17"/>
        <v>-0.249615384615385</v>
      </c>
    </row>
    <row r="121" s="36" customFormat="1" ht="24" customHeight="1" spans="1:6">
      <c r="A121" s="50">
        <v>2011101</v>
      </c>
      <c r="B121" s="51" t="s">
        <v>99</v>
      </c>
      <c r="C121" s="54">
        <v>0</v>
      </c>
      <c r="D121" s="55">
        <v>0</v>
      </c>
      <c r="E121" s="17">
        <f t="shared" si="22"/>
        <v>0</v>
      </c>
      <c r="F121" s="18"/>
    </row>
    <row r="122" ht="24" customHeight="1" spans="1:6">
      <c r="A122" s="50">
        <v>2011102</v>
      </c>
      <c r="B122" s="51" t="s">
        <v>100</v>
      </c>
      <c r="C122" s="54">
        <v>0</v>
      </c>
      <c r="D122" s="55">
        <v>0</v>
      </c>
      <c r="E122" s="17">
        <f t="shared" si="22"/>
        <v>0</v>
      </c>
      <c r="F122" s="18"/>
    </row>
    <row r="123" s="36" customFormat="1" ht="24" customHeight="1" spans="1:6">
      <c r="A123" s="50">
        <v>2011103</v>
      </c>
      <c r="B123" s="51" t="s">
        <v>101</v>
      </c>
      <c r="C123" s="54">
        <v>0</v>
      </c>
      <c r="D123" s="55">
        <v>0</v>
      </c>
      <c r="E123" s="17">
        <f t="shared" si="22"/>
        <v>0</v>
      </c>
      <c r="F123" s="18"/>
    </row>
    <row r="124" s="36" customFormat="1" ht="24" customHeight="1" spans="1:6">
      <c r="A124" s="50">
        <v>2011104</v>
      </c>
      <c r="B124" s="51" t="s">
        <v>173</v>
      </c>
      <c r="C124" s="54">
        <v>0</v>
      </c>
      <c r="D124" s="55">
        <v>0</v>
      </c>
      <c r="E124" s="17">
        <f t="shared" si="22"/>
        <v>0</v>
      </c>
      <c r="F124" s="18"/>
    </row>
    <row r="125" s="36" customFormat="1" ht="24" customHeight="1" spans="1:6">
      <c r="A125" s="50">
        <v>2011105</v>
      </c>
      <c r="B125" s="51" t="s">
        <v>174</v>
      </c>
      <c r="C125" s="54">
        <v>0</v>
      </c>
      <c r="D125" s="55">
        <v>0</v>
      </c>
      <c r="E125" s="17">
        <f t="shared" si="22"/>
        <v>0</v>
      </c>
      <c r="F125" s="18"/>
    </row>
    <row r="126" s="36" customFormat="1" ht="24" customHeight="1" spans="1:6">
      <c r="A126" s="50">
        <v>2011106</v>
      </c>
      <c r="B126" s="51" t="s">
        <v>175</v>
      </c>
      <c r="C126" s="54">
        <v>0</v>
      </c>
      <c r="D126" s="55">
        <v>0</v>
      </c>
      <c r="E126" s="17">
        <f t="shared" si="22"/>
        <v>0</v>
      </c>
      <c r="F126" s="18"/>
    </row>
    <row r="127" s="36" customFormat="1" ht="24" customHeight="1" spans="1:6">
      <c r="A127" s="50">
        <v>2011150</v>
      </c>
      <c r="B127" s="51" t="s">
        <v>108</v>
      </c>
      <c r="C127" s="54">
        <v>0</v>
      </c>
      <c r="D127" s="55">
        <v>0</v>
      </c>
      <c r="E127" s="17">
        <f t="shared" si="22"/>
        <v>0</v>
      </c>
      <c r="F127" s="18"/>
    </row>
    <row r="128" ht="24" customHeight="1" spans="1:6">
      <c r="A128" s="50">
        <v>2011199</v>
      </c>
      <c r="B128" s="51" t="s">
        <v>176</v>
      </c>
      <c r="C128" s="54">
        <v>26</v>
      </c>
      <c r="D128" s="55">
        <v>19.51</v>
      </c>
      <c r="E128" s="17">
        <f t="shared" si="22"/>
        <v>-6.49</v>
      </c>
      <c r="F128" s="18">
        <f t="shared" si="17"/>
        <v>-0.249615384615385</v>
      </c>
    </row>
    <row r="129" s="36" customFormat="1" ht="24" customHeight="1" spans="1:6">
      <c r="A129" s="47">
        <v>20113</v>
      </c>
      <c r="B129" s="47" t="s">
        <v>177</v>
      </c>
      <c r="C129" s="58">
        <f t="shared" ref="C129" si="29">SUM(C130:C139)</f>
        <v>50</v>
      </c>
      <c r="D129" s="59">
        <f t="shared" ref="D129" si="30">SUM(D130:D139)</f>
        <v>63.81</v>
      </c>
      <c r="E129" s="17">
        <f t="shared" si="22"/>
        <v>13.81</v>
      </c>
      <c r="F129" s="18">
        <f t="shared" si="17"/>
        <v>0.2762</v>
      </c>
    </row>
    <row r="130" s="36" customFormat="1" ht="24" customHeight="1" spans="1:6">
      <c r="A130" s="50">
        <v>2011301</v>
      </c>
      <c r="B130" s="51" t="s">
        <v>99</v>
      </c>
      <c r="C130" s="60">
        <v>0</v>
      </c>
      <c r="D130" s="61">
        <v>0</v>
      </c>
      <c r="E130" s="17">
        <f t="shared" si="22"/>
        <v>0</v>
      </c>
      <c r="F130" s="18"/>
    </row>
    <row r="131" s="36" customFormat="1" ht="24" customHeight="1" spans="1:6">
      <c r="A131" s="50">
        <v>2011302</v>
      </c>
      <c r="B131" s="51" t="s">
        <v>100</v>
      </c>
      <c r="C131" s="60">
        <v>0</v>
      </c>
      <c r="D131" s="61">
        <v>0</v>
      </c>
      <c r="E131" s="17">
        <f t="shared" si="22"/>
        <v>0</v>
      </c>
      <c r="F131" s="18"/>
    </row>
    <row r="132" s="36" customFormat="1" ht="24" customHeight="1" spans="1:6">
      <c r="A132" s="50">
        <v>2011303</v>
      </c>
      <c r="B132" s="51" t="s">
        <v>101</v>
      </c>
      <c r="C132" s="60">
        <v>0</v>
      </c>
      <c r="D132" s="61">
        <v>0</v>
      </c>
      <c r="E132" s="17">
        <f t="shared" si="22"/>
        <v>0</v>
      </c>
      <c r="F132" s="18"/>
    </row>
    <row r="133" s="36" customFormat="1" ht="24" customHeight="1" spans="1:6">
      <c r="A133" s="50">
        <v>2011304</v>
      </c>
      <c r="B133" s="51" t="s">
        <v>178</v>
      </c>
      <c r="C133" s="60">
        <v>0</v>
      </c>
      <c r="D133" s="61">
        <v>0</v>
      </c>
      <c r="E133" s="17">
        <f t="shared" si="22"/>
        <v>0</v>
      </c>
      <c r="F133" s="18"/>
    </row>
    <row r="134" ht="24" customHeight="1" spans="1:6">
      <c r="A134" s="50">
        <v>2011305</v>
      </c>
      <c r="B134" s="51" t="s">
        <v>179</v>
      </c>
      <c r="C134" s="60">
        <v>0</v>
      </c>
      <c r="D134" s="61">
        <v>0</v>
      </c>
      <c r="E134" s="17">
        <f t="shared" si="22"/>
        <v>0</v>
      </c>
      <c r="F134" s="18"/>
    </row>
    <row r="135" s="36" customFormat="1" ht="24" customHeight="1" spans="1:6">
      <c r="A135" s="50">
        <v>2011306</v>
      </c>
      <c r="B135" s="51" t="s">
        <v>180</v>
      </c>
      <c r="C135" s="60">
        <v>0</v>
      </c>
      <c r="D135" s="61">
        <v>0</v>
      </c>
      <c r="E135" s="17">
        <f t="shared" si="22"/>
        <v>0</v>
      </c>
      <c r="F135" s="18"/>
    </row>
    <row r="136" s="36" customFormat="1" ht="24" customHeight="1" spans="1:6">
      <c r="A136" s="50">
        <v>2011307</v>
      </c>
      <c r="B136" s="51" t="s">
        <v>181</v>
      </c>
      <c r="C136" s="60">
        <v>0</v>
      </c>
      <c r="D136" s="61">
        <v>0</v>
      </c>
      <c r="E136" s="17">
        <f t="shared" si="22"/>
        <v>0</v>
      </c>
      <c r="F136" s="18"/>
    </row>
    <row r="137" s="36" customFormat="1" ht="24" customHeight="1" spans="1:6">
      <c r="A137" s="50">
        <v>2011308</v>
      </c>
      <c r="B137" s="51" t="s">
        <v>182</v>
      </c>
      <c r="C137" s="60">
        <v>0</v>
      </c>
      <c r="D137" s="61">
        <v>0</v>
      </c>
      <c r="E137" s="17">
        <f t="shared" si="22"/>
        <v>0</v>
      </c>
      <c r="F137" s="18"/>
    </row>
    <row r="138" s="36" customFormat="1" ht="24" customHeight="1" spans="1:6">
      <c r="A138" s="50">
        <v>2011350</v>
      </c>
      <c r="B138" s="51" t="s">
        <v>108</v>
      </c>
      <c r="C138" s="60">
        <v>0</v>
      </c>
      <c r="D138" s="61">
        <v>0</v>
      </c>
      <c r="E138" s="17">
        <f t="shared" si="22"/>
        <v>0</v>
      </c>
      <c r="F138" s="18"/>
    </row>
    <row r="139" ht="24" customHeight="1" spans="1:6">
      <c r="A139" s="50">
        <v>2011399</v>
      </c>
      <c r="B139" s="51" t="s">
        <v>183</v>
      </c>
      <c r="C139" s="60">
        <v>50</v>
      </c>
      <c r="D139" s="61">
        <v>63.81</v>
      </c>
      <c r="E139" s="17">
        <f t="shared" si="22"/>
        <v>13.81</v>
      </c>
      <c r="F139" s="18">
        <f t="shared" ref="F139:F161" si="31">E139/C139</f>
        <v>0.2762</v>
      </c>
    </row>
    <row r="140" s="36" customFormat="1" ht="24" customHeight="1" spans="1:6">
      <c r="A140" s="47">
        <v>20114</v>
      </c>
      <c r="B140" s="47" t="s">
        <v>184</v>
      </c>
      <c r="C140" s="58">
        <f t="shared" ref="C140" si="32">SUM(C141:C151)</f>
        <v>0</v>
      </c>
      <c r="D140" s="59">
        <f t="shared" ref="D140" si="33">SUM(D141:D151)</f>
        <v>0</v>
      </c>
      <c r="E140" s="17">
        <f t="shared" si="22"/>
        <v>0</v>
      </c>
      <c r="F140" s="18"/>
    </row>
    <row r="141" s="36" customFormat="1" ht="24" customHeight="1" spans="1:6">
      <c r="A141" s="50">
        <v>2011401</v>
      </c>
      <c r="B141" s="51" t="s">
        <v>99</v>
      </c>
      <c r="C141" s="60">
        <v>0</v>
      </c>
      <c r="D141" s="61">
        <v>0</v>
      </c>
      <c r="E141" s="17">
        <f t="shared" si="22"/>
        <v>0</v>
      </c>
      <c r="F141" s="18"/>
    </row>
    <row r="142" s="36" customFormat="1" ht="24" customHeight="1" spans="1:6">
      <c r="A142" s="50">
        <v>2011402</v>
      </c>
      <c r="B142" s="51" t="s">
        <v>100</v>
      </c>
      <c r="C142" s="60">
        <v>0</v>
      </c>
      <c r="D142" s="61">
        <v>0</v>
      </c>
      <c r="E142" s="17">
        <f t="shared" si="22"/>
        <v>0</v>
      </c>
      <c r="F142" s="18"/>
    </row>
    <row r="143" ht="24" customHeight="1" spans="1:6">
      <c r="A143" s="50">
        <v>2011403</v>
      </c>
      <c r="B143" s="51" t="s">
        <v>101</v>
      </c>
      <c r="C143" s="54">
        <v>0</v>
      </c>
      <c r="D143" s="55">
        <v>0</v>
      </c>
      <c r="E143" s="17">
        <f t="shared" si="22"/>
        <v>0</v>
      </c>
      <c r="F143" s="18"/>
    </row>
    <row r="144" s="36" customFormat="1" ht="24" customHeight="1" spans="1:6">
      <c r="A144" s="50">
        <v>2011404</v>
      </c>
      <c r="B144" s="51" t="s">
        <v>185</v>
      </c>
      <c r="C144" s="54">
        <v>0</v>
      </c>
      <c r="D144" s="55">
        <v>0</v>
      </c>
      <c r="E144" s="17">
        <f t="shared" si="22"/>
        <v>0</v>
      </c>
      <c r="F144" s="18"/>
    </row>
    <row r="145" s="36" customFormat="1" ht="24" customHeight="1" spans="1:6">
      <c r="A145" s="50">
        <v>2011405</v>
      </c>
      <c r="B145" s="51" t="s">
        <v>186</v>
      </c>
      <c r="C145" s="54">
        <v>0</v>
      </c>
      <c r="D145" s="55">
        <v>0</v>
      </c>
      <c r="E145" s="17">
        <f t="shared" si="22"/>
        <v>0</v>
      </c>
      <c r="F145" s="18"/>
    </row>
    <row r="146" s="36" customFormat="1" ht="24" customHeight="1" spans="1:6">
      <c r="A146" s="50">
        <v>2011406</v>
      </c>
      <c r="B146" s="51" t="s">
        <v>187</v>
      </c>
      <c r="C146" s="54">
        <v>0</v>
      </c>
      <c r="D146" s="55">
        <v>0</v>
      </c>
      <c r="E146" s="17">
        <f t="shared" si="22"/>
        <v>0</v>
      </c>
      <c r="F146" s="18"/>
    </row>
    <row r="147" ht="24" customHeight="1" spans="1:6">
      <c r="A147" s="50">
        <v>2011407</v>
      </c>
      <c r="B147" s="51" t="s">
        <v>188</v>
      </c>
      <c r="C147" s="62">
        <v>0</v>
      </c>
      <c r="D147" s="63">
        <v>0</v>
      </c>
      <c r="E147" s="17">
        <f t="shared" si="22"/>
        <v>0</v>
      </c>
      <c r="F147" s="18"/>
    </row>
    <row r="148" s="36" customFormat="1" ht="24" customHeight="1" spans="1:6">
      <c r="A148" s="50">
        <v>2011408</v>
      </c>
      <c r="B148" s="51" t="s">
        <v>189</v>
      </c>
      <c r="C148" s="54">
        <v>0</v>
      </c>
      <c r="D148" s="55">
        <v>0</v>
      </c>
      <c r="E148" s="17">
        <f t="shared" si="22"/>
        <v>0</v>
      </c>
      <c r="F148" s="18"/>
    </row>
    <row r="149" s="35" customFormat="1" ht="24" customHeight="1" spans="1:6">
      <c r="A149" s="50">
        <v>2011409</v>
      </c>
      <c r="B149" s="51" t="s">
        <v>190</v>
      </c>
      <c r="C149" s="45">
        <v>0</v>
      </c>
      <c r="D149" s="46">
        <v>0</v>
      </c>
      <c r="E149" s="17">
        <f t="shared" si="22"/>
        <v>0</v>
      </c>
      <c r="F149" s="18"/>
    </row>
    <row r="150" ht="24" customHeight="1" spans="1:6">
      <c r="A150" s="50">
        <v>2011450</v>
      </c>
      <c r="B150" s="51" t="s">
        <v>108</v>
      </c>
      <c r="C150" s="60">
        <v>0</v>
      </c>
      <c r="D150" s="61">
        <v>0</v>
      </c>
      <c r="E150" s="17">
        <f t="shared" si="22"/>
        <v>0</v>
      </c>
      <c r="F150" s="18"/>
    </row>
    <row r="151" s="36" customFormat="1" ht="24" customHeight="1" spans="1:6">
      <c r="A151" s="50">
        <v>2011499</v>
      </c>
      <c r="B151" s="51" t="s">
        <v>191</v>
      </c>
      <c r="C151" s="54">
        <v>0</v>
      </c>
      <c r="D151" s="55">
        <v>0</v>
      </c>
      <c r="E151" s="17">
        <f t="shared" si="22"/>
        <v>0</v>
      </c>
      <c r="F151" s="18"/>
    </row>
    <row r="152" s="36" customFormat="1" ht="24" customHeight="1" spans="1:6">
      <c r="A152" s="47">
        <v>20115</v>
      </c>
      <c r="B152" s="47" t="s">
        <v>192</v>
      </c>
      <c r="C152" s="48">
        <f t="shared" ref="C152" si="34">SUM(C153:C161)</f>
        <v>3</v>
      </c>
      <c r="D152" s="49">
        <f t="shared" ref="D152" si="35">SUM(D153:D161)</f>
        <v>0</v>
      </c>
      <c r="E152" s="17">
        <f t="shared" si="22"/>
        <v>-3</v>
      </c>
      <c r="F152" s="18">
        <f t="shared" si="31"/>
        <v>-1</v>
      </c>
    </row>
    <row r="153" s="36" customFormat="1" ht="24" customHeight="1" spans="1:6">
      <c r="A153" s="50">
        <v>2011501</v>
      </c>
      <c r="B153" s="51" t="s">
        <v>99</v>
      </c>
      <c r="C153" s="54">
        <v>0</v>
      </c>
      <c r="D153" s="55">
        <v>0</v>
      </c>
      <c r="E153" s="17">
        <f t="shared" si="22"/>
        <v>0</v>
      </c>
      <c r="F153" s="18"/>
    </row>
    <row r="154" ht="24" customHeight="1" spans="1:6">
      <c r="A154" s="50">
        <v>2011502</v>
      </c>
      <c r="B154" s="51" t="s">
        <v>100</v>
      </c>
      <c r="C154" s="54">
        <v>0</v>
      </c>
      <c r="D154" s="55">
        <v>0</v>
      </c>
      <c r="E154" s="17">
        <f t="shared" si="22"/>
        <v>0</v>
      </c>
      <c r="F154" s="18"/>
    </row>
    <row r="155" s="35" customFormat="1" ht="24" customHeight="1" spans="1:6">
      <c r="A155" s="50">
        <v>2011503</v>
      </c>
      <c r="B155" s="51" t="s">
        <v>101</v>
      </c>
      <c r="C155" s="54">
        <v>0</v>
      </c>
      <c r="D155" s="55">
        <v>0</v>
      </c>
      <c r="E155" s="17">
        <f t="shared" si="22"/>
        <v>0</v>
      </c>
      <c r="F155" s="18"/>
    </row>
    <row r="156" ht="24" customHeight="1" spans="1:6">
      <c r="A156" s="50">
        <v>2011504</v>
      </c>
      <c r="B156" s="51" t="s">
        <v>193</v>
      </c>
      <c r="C156" s="54">
        <v>0</v>
      </c>
      <c r="D156" s="55">
        <v>0</v>
      </c>
      <c r="E156" s="17">
        <f t="shared" ref="E156:E219" si="36">D156-C156</f>
        <v>0</v>
      </c>
      <c r="F156" s="18"/>
    </row>
    <row r="157" s="36" customFormat="1" ht="24" customHeight="1" spans="1:6">
      <c r="A157" s="50">
        <v>2011505</v>
      </c>
      <c r="B157" s="51" t="s">
        <v>194</v>
      </c>
      <c r="C157" s="54">
        <v>0</v>
      </c>
      <c r="D157" s="55">
        <v>0</v>
      </c>
      <c r="E157" s="17">
        <f t="shared" si="36"/>
        <v>0</v>
      </c>
      <c r="F157" s="18"/>
    </row>
    <row r="158" s="36" customFormat="1" ht="24" customHeight="1" spans="1:6">
      <c r="A158" s="50">
        <v>2011506</v>
      </c>
      <c r="B158" s="51" t="s">
        <v>195</v>
      </c>
      <c r="C158" s="54">
        <v>0</v>
      </c>
      <c r="D158" s="55">
        <v>0</v>
      </c>
      <c r="E158" s="17">
        <f t="shared" si="36"/>
        <v>0</v>
      </c>
      <c r="F158" s="18"/>
    </row>
    <row r="159" ht="24" customHeight="1" spans="1:6">
      <c r="A159" s="50">
        <v>2011507</v>
      </c>
      <c r="B159" s="51" t="s">
        <v>142</v>
      </c>
      <c r="C159" s="54">
        <v>0</v>
      </c>
      <c r="D159" s="55">
        <v>0</v>
      </c>
      <c r="E159" s="17">
        <f t="shared" si="36"/>
        <v>0</v>
      </c>
      <c r="F159" s="18"/>
    </row>
    <row r="160" s="36" customFormat="1" ht="24" customHeight="1" spans="1:6">
      <c r="A160" s="50">
        <v>2011550</v>
      </c>
      <c r="B160" s="51" t="s">
        <v>108</v>
      </c>
      <c r="C160" s="54">
        <v>0</v>
      </c>
      <c r="D160" s="55">
        <v>0</v>
      </c>
      <c r="E160" s="17">
        <f t="shared" si="36"/>
        <v>0</v>
      </c>
      <c r="F160" s="18"/>
    </row>
    <row r="161" s="36" customFormat="1" ht="24" customHeight="1" spans="1:6">
      <c r="A161" s="50">
        <v>2011599</v>
      </c>
      <c r="B161" s="51" t="s">
        <v>196</v>
      </c>
      <c r="C161" s="54">
        <v>3</v>
      </c>
      <c r="D161" s="55"/>
      <c r="E161" s="17">
        <f t="shared" si="36"/>
        <v>-3</v>
      </c>
      <c r="F161" s="18">
        <f t="shared" si="31"/>
        <v>-1</v>
      </c>
    </row>
    <row r="162" s="36" customFormat="1" ht="24" customHeight="1" spans="1:6">
      <c r="A162" s="47">
        <v>20117</v>
      </c>
      <c r="B162" s="47" t="s">
        <v>197</v>
      </c>
      <c r="C162" s="48">
        <f t="shared" ref="C162" si="37">SUM(C163:C174)</f>
        <v>0</v>
      </c>
      <c r="D162" s="49">
        <f t="shared" ref="D162" si="38">SUM(D163:D174)</f>
        <v>0</v>
      </c>
      <c r="E162" s="17">
        <f t="shared" si="36"/>
        <v>0</v>
      </c>
      <c r="F162" s="18"/>
    </row>
    <row r="163" s="36" customFormat="1" ht="24" customHeight="1" spans="1:6">
      <c r="A163" s="50">
        <v>2011701</v>
      </c>
      <c r="B163" s="51" t="s">
        <v>99</v>
      </c>
      <c r="C163" s="54">
        <v>0</v>
      </c>
      <c r="D163" s="55">
        <v>0</v>
      </c>
      <c r="E163" s="17">
        <f t="shared" si="36"/>
        <v>0</v>
      </c>
      <c r="F163" s="18"/>
    </row>
    <row r="164" s="36" customFormat="1" ht="24" customHeight="1" spans="1:6">
      <c r="A164" s="50">
        <v>2011702</v>
      </c>
      <c r="B164" s="51" t="s">
        <v>100</v>
      </c>
      <c r="C164" s="54">
        <v>0</v>
      </c>
      <c r="D164" s="55">
        <v>0</v>
      </c>
      <c r="E164" s="17">
        <f t="shared" si="36"/>
        <v>0</v>
      </c>
      <c r="F164" s="18"/>
    </row>
    <row r="165" s="36" customFormat="1" ht="24" customHeight="1" spans="1:6">
      <c r="A165" s="50">
        <v>2011703</v>
      </c>
      <c r="B165" s="51" t="s">
        <v>101</v>
      </c>
      <c r="C165" s="54">
        <v>0</v>
      </c>
      <c r="D165" s="55">
        <v>0</v>
      </c>
      <c r="E165" s="17">
        <f t="shared" si="36"/>
        <v>0</v>
      </c>
      <c r="F165" s="18"/>
    </row>
    <row r="166" s="36" customFormat="1" ht="24" customHeight="1" spans="1:6">
      <c r="A166" s="50">
        <v>2011704</v>
      </c>
      <c r="B166" s="51" t="s">
        <v>198</v>
      </c>
      <c r="C166" s="54">
        <v>0</v>
      </c>
      <c r="D166" s="55">
        <v>0</v>
      </c>
      <c r="E166" s="17">
        <f t="shared" si="36"/>
        <v>0</v>
      </c>
      <c r="F166" s="18"/>
    </row>
    <row r="167" s="36" customFormat="1" ht="24" customHeight="1" spans="1:6">
      <c r="A167" s="50">
        <v>2011705</v>
      </c>
      <c r="B167" s="51" t="s">
        <v>199</v>
      </c>
      <c r="C167" s="54">
        <v>0</v>
      </c>
      <c r="D167" s="55">
        <v>0</v>
      </c>
      <c r="E167" s="17">
        <f t="shared" si="36"/>
        <v>0</v>
      </c>
      <c r="F167" s="18"/>
    </row>
    <row r="168" s="36" customFormat="1" ht="24" customHeight="1" spans="1:6">
      <c r="A168" s="50">
        <v>2011706</v>
      </c>
      <c r="B168" s="51" t="s">
        <v>200</v>
      </c>
      <c r="C168" s="54">
        <v>0</v>
      </c>
      <c r="D168" s="55">
        <v>0</v>
      </c>
      <c r="E168" s="17">
        <f t="shared" si="36"/>
        <v>0</v>
      </c>
      <c r="F168" s="18"/>
    </row>
    <row r="169" s="36" customFormat="1" ht="24" customHeight="1" spans="1:6">
      <c r="A169" s="50">
        <v>2011707</v>
      </c>
      <c r="B169" s="51" t="s">
        <v>201</v>
      </c>
      <c r="C169" s="54">
        <v>0</v>
      </c>
      <c r="D169" s="55">
        <v>0</v>
      </c>
      <c r="E169" s="17">
        <f t="shared" si="36"/>
        <v>0</v>
      </c>
      <c r="F169" s="18"/>
    </row>
    <row r="170" s="36" customFormat="1" ht="24" customHeight="1" spans="1:6">
      <c r="A170" s="50">
        <v>2011708</v>
      </c>
      <c r="B170" s="51" t="s">
        <v>202</v>
      </c>
      <c r="C170" s="54">
        <v>0</v>
      </c>
      <c r="D170" s="55">
        <v>0</v>
      </c>
      <c r="E170" s="17">
        <f t="shared" si="36"/>
        <v>0</v>
      </c>
      <c r="F170" s="18"/>
    </row>
    <row r="171" s="36" customFormat="1" ht="24" customHeight="1" spans="1:6">
      <c r="A171" s="50">
        <v>2011709</v>
      </c>
      <c r="B171" s="51" t="s">
        <v>203</v>
      </c>
      <c r="C171" s="54">
        <v>0</v>
      </c>
      <c r="D171" s="55">
        <v>0</v>
      </c>
      <c r="E171" s="17">
        <f t="shared" si="36"/>
        <v>0</v>
      </c>
      <c r="F171" s="18"/>
    </row>
    <row r="172" ht="24" customHeight="1" spans="1:6">
      <c r="A172" s="50">
        <v>2011710</v>
      </c>
      <c r="B172" s="51" t="s">
        <v>142</v>
      </c>
      <c r="C172" s="54">
        <v>0</v>
      </c>
      <c r="D172" s="55">
        <v>0</v>
      </c>
      <c r="E172" s="17">
        <f t="shared" si="36"/>
        <v>0</v>
      </c>
      <c r="F172" s="18"/>
    </row>
    <row r="173" s="36" customFormat="1" ht="24" customHeight="1" spans="1:6">
      <c r="A173" s="50">
        <v>2011750</v>
      </c>
      <c r="B173" s="51" t="s">
        <v>108</v>
      </c>
      <c r="C173" s="54">
        <v>0</v>
      </c>
      <c r="D173" s="55">
        <v>0</v>
      </c>
      <c r="E173" s="17">
        <f t="shared" si="36"/>
        <v>0</v>
      </c>
      <c r="F173" s="18"/>
    </row>
    <row r="174" s="36" customFormat="1" ht="24" customHeight="1" spans="1:6">
      <c r="A174" s="50">
        <v>2011799</v>
      </c>
      <c r="B174" s="51" t="s">
        <v>204</v>
      </c>
      <c r="C174" s="54">
        <v>0</v>
      </c>
      <c r="D174" s="55">
        <v>0</v>
      </c>
      <c r="E174" s="17">
        <f t="shared" si="36"/>
        <v>0</v>
      </c>
      <c r="F174" s="18"/>
    </row>
    <row r="175" s="36" customFormat="1" ht="24" customHeight="1" spans="1:6">
      <c r="A175" s="47">
        <v>20123</v>
      </c>
      <c r="B175" s="47" t="s">
        <v>205</v>
      </c>
      <c r="C175" s="48">
        <f t="shared" ref="C175" si="39">SUM(C176:C181)</f>
        <v>0</v>
      </c>
      <c r="D175" s="49">
        <f t="shared" ref="D175" si="40">SUM(D176:D181)</f>
        <v>0</v>
      </c>
      <c r="E175" s="17">
        <f t="shared" si="36"/>
        <v>0</v>
      </c>
      <c r="F175" s="18"/>
    </row>
    <row r="176" s="36" customFormat="1" ht="24" customHeight="1" spans="1:6">
      <c r="A176" s="50">
        <v>2012301</v>
      </c>
      <c r="B176" s="51" t="s">
        <v>99</v>
      </c>
      <c r="C176" s="54">
        <v>0</v>
      </c>
      <c r="D176" s="55">
        <v>0</v>
      </c>
      <c r="E176" s="17">
        <f t="shared" si="36"/>
        <v>0</v>
      </c>
      <c r="F176" s="18"/>
    </row>
    <row r="177" s="36" customFormat="1" ht="24" customHeight="1" spans="1:6">
      <c r="A177" s="50">
        <v>2012302</v>
      </c>
      <c r="B177" s="51" t="s">
        <v>100</v>
      </c>
      <c r="C177" s="64">
        <v>0</v>
      </c>
      <c r="D177" s="65">
        <v>0</v>
      </c>
      <c r="E177" s="17">
        <f t="shared" si="36"/>
        <v>0</v>
      </c>
      <c r="F177" s="18"/>
    </row>
    <row r="178" s="36" customFormat="1" ht="24" customHeight="1" spans="1:6">
      <c r="A178" s="50">
        <v>2012303</v>
      </c>
      <c r="B178" s="51" t="s">
        <v>101</v>
      </c>
      <c r="C178" s="54">
        <v>0</v>
      </c>
      <c r="D178" s="55">
        <v>0</v>
      </c>
      <c r="E178" s="17">
        <f t="shared" si="36"/>
        <v>0</v>
      </c>
      <c r="F178" s="18"/>
    </row>
    <row r="179" s="36" customFormat="1" ht="24" customHeight="1" spans="1:6">
      <c r="A179" s="50">
        <v>2012304</v>
      </c>
      <c r="B179" s="51" t="s">
        <v>206</v>
      </c>
      <c r="C179" s="54">
        <v>0</v>
      </c>
      <c r="D179" s="55">
        <v>0</v>
      </c>
      <c r="E179" s="17">
        <f t="shared" si="36"/>
        <v>0</v>
      </c>
      <c r="F179" s="18"/>
    </row>
    <row r="180" ht="24" customHeight="1" spans="1:6">
      <c r="A180" s="50">
        <v>2012350</v>
      </c>
      <c r="B180" s="51" t="s">
        <v>108</v>
      </c>
      <c r="C180" s="54">
        <v>0</v>
      </c>
      <c r="D180" s="55">
        <v>0</v>
      </c>
      <c r="E180" s="17">
        <f t="shared" si="36"/>
        <v>0</v>
      </c>
      <c r="F180" s="18"/>
    </row>
    <row r="181" s="36" customFormat="1" ht="24" customHeight="1" spans="1:6">
      <c r="A181" s="50">
        <v>2012399</v>
      </c>
      <c r="B181" s="51" t="s">
        <v>207</v>
      </c>
      <c r="C181" s="54">
        <v>0</v>
      </c>
      <c r="D181" s="55">
        <v>0</v>
      </c>
      <c r="E181" s="17">
        <f t="shared" si="36"/>
        <v>0</v>
      </c>
      <c r="F181" s="18"/>
    </row>
    <row r="182" s="36" customFormat="1" ht="24" customHeight="1" spans="1:6">
      <c r="A182" s="47">
        <v>20124</v>
      </c>
      <c r="B182" s="47" t="s">
        <v>208</v>
      </c>
      <c r="C182" s="48">
        <f t="shared" ref="C182" si="41">SUM(C183:C188)</f>
        <v>0</v>
      </c>
      <c r="D182" s="49">
        <f t="shared" ref="D182" si="42">SUM(D183:D188)</f>
        <v>0</v>
      </c>
      <c r="E182" s="17">
        <f t="shared" si="36"/>
        <v>0</v>
      </c>
      <c r="F182" s="18"/>
    </row>
    <row r="183" s="36" customFormat="1" ht="24" customHeight="1" spans="1:6">
      <c r="A183" s="50">
        <v>2012401</v>
      </c>
      <c r="B183" s="51" t="s">
        <v>99</v>
      </c>
      <c r="C183" s="54">
        <v>0</v>
      </c>
      <c r="D183" s="55">
        <v>0</v>
      </c>
      <c r="E183" s="17">
        <f t="shared" si="36"/>
        <v>0</v>
      </c>
      <c r="F183" s="18"/>
    </row>
    <row r="184" s="36" customFormat="1" ht="24" customHeight="1" spans="1:6">
      <c r="A184" s="50">
        <v>2012402</v>
      </c>
      <c r="B184" s="51" t="s">
        <v>100</v>
      </c>
      <c r="C184" s="54">
        <v>0</v>
      </c>
      <c r="D184" s="55">
        <v>0</v>
      </c>
      <c r="E184" s="17">
        <f t="shared" si="36"/>
        <v>0</v>
      </c>
      <c r="F184" s="18"/>
    </row>
    <row r="185" s="36" customFormat="1" ht="24" customHeight="1" spans="1:6">
      <c r="A185" s="50">
        <v>2012403</v>
      </c>
      <c r="B185" s="51" t="s">
        <v>101</v>
      </c>
      <c r="C185" s="54">
        <v>0</v>
      </c>
      <c r="D185" s="55">
        <v>0</v>
      </c>
      <c r="E185" s="17">
        <f t="shared" si="36"/>
        <v>0</v>
      </c>
      <c r="F185" s="18"/>
    </row>
    <row r="186" ht="24" customHeight="1" spans="1:6">
      <c r="A186" s="50">
        <v>2012404</v>
      </c>
      <c r="B186" s="51" t="s">
        <v>209</v>
      </c>
      <c r="C186" s="54">
        <v>0</v>
      </c>
      <c r="D186" s="55">
        <v>0</v>
      </c>
      <c r="E186" s="17">
        <f t="shared" si="36"/>
        <v>0</v>
      </c>
      <c r="F186" s="18"/>
    </row>
    <row r="187" s="36" customFormat="1" ht="24" customHeight="1" spans="1:6">
      <c r="A187" s="50">
        <v>2012450</v>
      </c>
      <c r="B187" s="51" t="s">
        <v>108</v>
      </c>
      <c r="C187" s="54">
        <v>0</v>
      </c>
      <c r="D187" s="55">
        <v>0</v>
      </c>
      <c r="E187" s="17">
        <f t="shared" si="36"/>
        <v>0</v>
      </c>
      <c r="F187" s="18"/>
    </row>
    <row r="188" s="36" customFormat="1" ht="24" customHeight="1" spans="1:6">
      <c r="A188" s="50">
        <v>2012499</v>
      </c>
      <c r="B188" s="51" t="s">
        <v>210</v>
      </c>
      <c r="C188" s="54">
        <v>0</v>
      </c>
      <c r="D188" s="55">
        <v>0</v>
      </c>
      <c r="E188" s="17">
        <f t="shared" si="36"/>
        <v>0</v>
      </c>
      <c r="F188" s="18"/>
    </row>
    <row r="189" s="36" customFormat="1" ht="24" customHeight="1" spans="1:6">
      <c r="A189" s="47">
        <v>20125</v>
      </c>
      <c r="B189" s="47" t="s">
        <v>211</v>
      </c>
      <c r="C189" s="48">
        <f t="shared" ref="C189" si="43">SUM(C190:C197)</f>
        <v>0</v>
      </c>
      <c r="D189" s="49">
        <f t="shared" ref="D189" si="44">SUM(D190:D197)</f>
        <v>0</v>
      </c>
      <c r="E189" s="17">
        <f t="shared" si="36"/>
        <v>0</v>
      </c>
      <c r="F189" s="18"/>
    </row>
    <row r="190" s="36" customFormat="1" ht="24" customHeight="1" spans="1:6">
      <c r="A190" s="50">
        <v>2012501</v>
      </c>
      <c r="B190" s="51" t="s">
        <v>99</v>
      </c>
      <c r="C190" s="54">
        <v>0</v>
      </c>
      <c r="D190" s="55">
        <v>0</v>
      </c>
      <c r="E190" s="17">
        <f t="shared" si="36"/>
        <v>0</v>
      </c>
      <c r="F190" s="18"/>
    </row>
    <row r="191" s="36" customFormat="1" ht="24" customHeight="1" spans="1:6">
      <c r="A191" s="50">
        <v>2012502</v>
      </c>
      <c r="B191" s="51" t="s">
        <v>100</v>
      </c>
      <c r="C191" s="54">
        <v>0</v>
      </c>
      <c r="D191" s="55">
        <v>0</v>
      </c>
      <c r="E191" s="17">
        <f t="shared" si="36"/>
        <v>0</v>
      </c>
      <c r="F191" s="18"/>
    </row>
    <row r="192" s="36" customFormat="1" ht="24" customHeight="1" spans="1:6">
      <c r="A192" s="50">
        <v>2012503</v>
      </c>
      <c r="B192" s="51" t="s">
        <v>101</v>
      </c>
      <c r="C192" s="54">
        <v>0</v>
      </c>
      <c r="D192" s="55">
        <v>0</v>
      </c>
      <c r="E192" s="17">
        <f t="shared" si="36"/>
        <v>0</v>
      </c>
      <c r="F192" s="18"/>
    </row>
    <row r="193" s="36" customFormat="1" ht="24" customHeight="1" spans="1:6">
      <c r="A193" s="50">
        <v>2012504</v>
      </c>
      <c r="B193" s="51" t="s">
        <v>212</v>
      </c>
      <c r="C193" s="54">
        <v>0</v>
      </c>
      <c r="D193" s="55">
        <v>0</v>
      </c>
      <c r="E193" s="17">
        <f t="shared" si="36"/>
        <v>0</v>
      </c>
      <c r="F193" s="18"/>
    </row>
    <row r="194" ht="24" customHeight="1" spans="1:6">
      <c r="A194" s="50">
        <v>2012505</v>
      </c>
      <c r="B194" s="51" t="s">
        <v>213</v>
      </c>
      <c r="C194" s="54">
        <v>0</v>
      </c>
      <c r="D194" s="55">
        <v>0</v>
      </c>
      <c r="E194" s="17">
        <f t="shared" si="36"/>
        <v>0</v>
      </c>
      <c r="F194" s="18"/>
    </row>
    <row r="195" s="36" customFormat="1" ht="24" customHeight="1" spans="1:6">
      <c r="A195" s="50">
        <v>2012506</v>
      </c>
      <c r="B195" s="51" t="s">
        <v>214</v>
      </c>
      <c r="C195" s="54">
        <v>0</v>
      </c>
      <c r="D195" s="55">
        <v>0</v>
      </c>
      <c r="E195" s="17">
        <f t="shared" si="36"/>
        <v>0</v>
      </c>
      <c r="F195" s="18"/>
    </row>
    <row r="196" ht="24" customHeight="1" spans="1:6">
      <c r="A196" s="50">
        <v>2012550</v>
      </c>
      <c r="B196" s="51" t="s">
        <v>108</v>
      </c>
      <c r="C196" s="54">
        <v>0</v>
      </c>
      <c r="D196" s="55">
        <v>0</v>
      </c>
      <c r="E196" s="17">
        <f t="shared" si="36"/>
        <v>0</v>
      </c>
      <c r="F196" s="18"/>
    </row>
    <row r="197" s="35" customFormat="1" ht="24" customHeight="1" spans="1:6">
      <c r="A197" s="50">
        <v>2012599</v>
      </c>
      <c r="B197" s="51" t="s">
        <v>215</v>
      </c>
      <c r="C197" s="62">
        <v>0</v>
      </c>
      <c r="D197" s="63">
        <v>0</v>
      </c>
      <c r="E197" s="17">
        <f t="shared" si="36"/>
        <v>0</v>
      </c>
      <c r="F197" s="18"/>
    </row>
    <row r="198" ht="24" customHeight="1" spans="1:6">
      <c r="A198" s="47">
        <v>20126</v>
      </c>
      <c r="B198" s="47" t="s">
        <v>216</v>
      </c>
      <c r="C198" s="48">
        <f t="shared" ref="C198" si="45">SUM(C199:C203)</f>
        <v>0</v>
      </c>
      <c r="D198" s="49">
        <f t="shared" ref="D198" si="46">SUM(D199:D203)</f>
        <v>0</v>
      </c>
      <c r="E198" s="17">
        <f t="shared" si="36"/>
        <v>0</v>
      </c>
      <c r="F198" s="18"/>
    </row>
    <row r="199" s="36" customFormat="1" ht="24" customHeight="1" spans="1:6">
      <c r="A199" s="50">
        <v>2012601</v>
      </c>
      <c r="B199" s="51" t="s">
        <v>99</v>
      </c>
      <c r="C199" s="54">
        <v>0</v>
      </c>
      <c r="D199" s="55">
        <v>0</v>
      </c>
      <c r="E199" s="17">
        <f t="shared" si="36"/>
        <v>0</v>
      </c>
      <c r="F199" s="18"/>
    </row>
    <row r="200" s="36" customFormat="1" ht="24" customHeight="1" spans="1:6">
      <c r="A200" s="50">
        <v>2012602</v>
      </c>
      <c r="B200" s="51" t="s">
        <v>100</v>
      </c>
      <c r="C200" s="54">
        <v>0</v>
      </c>
      <c r="D200" s="55">
        <v>0</v>
      </c>
      <c r="E200" s="17">
        <f t="shared" si="36"/>
        <v>0</v>
      </c>
      <c r="F200" s="18"/>
    </row>
    <row r="201" s="36" customFormat="1" ht="24" customHeight="1" spans="1:6">
      <c r="A201" s="50">
        <v>2012603</v>
      </c>
      <c r="B201" s="51" t="s">
        <v>101</v>
      </c>
      <c r="C201" s="54">
        <v>0</v>
      </c>
      <c r="D201" s="55">
        <v>0</v>
      </c>
      <c r="E201" s="17">
        <f t="shared" si="36"/>
        <v>0</v>
      </c>
      <c r="F201" s="18"/>
    </row>
    <row r="202" ht="24" customHeight="1" spans="1:6">
      <c r="A202" s="50">
        <v>2012604</v>
      </c>
      <c r="B202" s="51" t="s">
        <v>217</v>
      </c>
      <c r="C202" s="54">
        <v>0</v>
      </c>
      <c r="D202" s="55">
        <v>0</v>
      </c>
      <c r="E202" s="17">
        <f t="shared" si="36"/>
        <v>0</v>
      </c>
      <c r="F202" s="18"/>
    </row>
    <row r="203" s="36" customFormat="1" ht="24" customHeight="1" spans="1:6">
      <c r="A203" s="50">
        <v>2012699</v>
      </c>
      <c r="B203" s="51" t="s">
        <v>218</v>
      </c>
      <c r="C203" s="54">
        <v>0</v>
      </c>
      <c r="D203" s="55">
        <v>0</v>
      </c>
      <c r="E203" s="17">
        <f t="shared" si="36"/>
        <v>0</v>
      </c>
      <c r="F203" s="18"/>
    </row>
    <row r="204" s="36" customFormat="1" ht="24" customHeight="1" spans="1:6">
      <c r="A204" s="47">
        <v>20128</v>
      </c>
      <c r="B204" s="47" t="s">
        <v>219</v>
      </c>
      <c r="C204" s="48">
        <f t="shared" ref="C204" si="47">SUM(C205:C210)</f>
        <v>0</v>
      </c>
      <c r="D204" s="49">
        <f t="shared" ref="D204" si="48">SUM(D205:D210)</f>
        <v>0</v>
      </c>
      <c r="E204" s="17">
        <f t="shared" si="36"/>
        <v>0</v>
      </c>
      <c r="F204" s="18"/>
    </row>
    <row r="205" s="36" customFormat="1" ht="24" customHeight="1" spans="1:6">
      <c r="A205" s="50">
        <v>2012801</v>
      </c>
      <c r="B205" s="51" t="s">
        <v>99</v>
      </c>
      <c r="C205" s="54">
        <v>0</v>
      </c>
      <c r="D205" s="55">
        <v>0</v>
      </c>
      <c r="E205" s="17">
        <f t="shared" si="36"/>
        <v>0</v>
      </c>
      <c r="F205" s="18"/>
    </row>
    <row r="206" s="36" customFormat="1" ht="24" customHeight="1" spans="1:6">
      <c r="A206" s="50">
        <v>2012802</v>
      </c>
      <c r="B206" s="51" t="s">
        <v>100</v>
      </c>
      <c r="C206" s="54">
        <v>0</v>
      </c>
      <c r="D206" s="55">
        <v>0</v>
      </c>
      <c r="E206" s="17">
        <f t="shared" si="36"/>
        <v>0</v>
      </c>
      <c r="F206" s="18"/>
    </row>
    <row r="207" s="36" customFormat="1" ht="24" customHeight="1" spans="1:6">
      <c r="A207" s="50">
        <v>2012803</v>
      </c>
      <c r="B207" s="51" t="s">
        <v>101</v>
      </c>
      <c r="C207" s="54">
        <v>0</v>
      </c>
      <c r="D207" s="55">
        <v>0</v>
      </c>
      <c r="E207" s="17">
        <f t="shared" si="36"/>
        <v>0</v>
      </c>
      <c r="F207" s="18"/>
    </row>
    <row r="208" s="36" customFormat="1" ht="24" customHeight="1" spans="1:6">
      <c r="A208" s="50">
        <v>2012804</v>
      </c>
      <c r="B208" s="51" t="s">
        <v>113</v>
      </c>
      <c r="C208" s="54">
        <v>0</v>
      </c>
      <c r="D208" s="55">
        <v>0</v>
      </c>
      <c r="E208" s="17">
        <f t="shared" si="36"/>
        <v>0</v>
      </c>
      <c r="F208" s="18"/>
    </row>
    <row r="209" s="36" customFormat="1" ht="24" customHeight="1" spans="1:6">
      <c r="A209" s="50">
        <v>2012850</v>
      </c>
      <c r="B209" s="51" t="s">
        <v>108</v>
      </c>
      <c r="C209" s="54">
        <v>0</v>
      </c>
      <c r="D209" s="55">
        <v>0</v>
      </c>
      <c r="E209" s="17">
        <f t="shared" si="36"/>
        <v>0</v>
      </c>
      <c r="F209" s="18"/>
    </row>
    <row r="210" ht="24" customHeight="1" spans="1:6">
      <c r="A210" s="50">
        <v>2012899</v>
      </c>
      <c r="B210" s="51" t="s">
        <v>220</v>
      </c>
      <c r="C210" s="54">
        <v>0</v>
      </c>
      <c r="D210" s="55">
        <v>0</v>
      </c>
      <c r="E210" s="17">
        <f t="shared" si="36"/>
        <v>0</v>
      </c>
      <c r="F210" s="18"/>
    </row>
    <row r="211" s="36" customFormat="1" ht="24" customHeight="1" spans="1:6">
      <c r="A211" s="47">
        <v>20129</v>
      </c>
      <c r="B211" s="47" t="s">
        <v>221</v>
      </c>
      <c r="C211" s="48">
        <f t="shared" ref="C211" si="49">SUM(C212:C218)</f>
        <v>48</v>
      </c>
      <c r="D211" s="49">
        <f t="shared" ref="D211" si="50">SUM(D212:D218)</f>
        <v>7.25</v>
      </c>
      <c r="E211" s="17">
        <f t="shared" si="36"/>
        <v>-40.75</v>
      </c>
      <c r="F211" s="18">
        <f t="shared" ref="F211:F259" si="51">E211/C211</f>
        <v>-0.848958333333333</v>
      </c>
    </row>
    <row r="212" s="36" customFormat="1" ht="24" customHeight="1" spans="1:6">
      <c r="A212" s="50">
        <v>2012901</v>
      </c>
      <c r="B212" s="51" t="s">
        <v>99</v>
      </c>
      <c r="C212" s="54">
        <v>0</v>
      </c>
      <c r="D212" s="55">
        <v>0</v>
      </c>
      <c r="E212" s="17">
        <f t="shared" si="36"/>
        <v>0</v>
      </c>
      <c r="F212" s="18"/>
    </row>
    <row r="213" s="36" customFormat="1" ht="24" customHeight="1" spans="1:6">
      <c r="A213" s="50">
        <v>2012902</v>
      </c>
      <c r="B213" s="51" t="s">
        <v>100</v>
      </c>
      <c r="C213" s="54">
        <v>0</v>
      </c>
      <c r="D213" s="55">
        <v>0</v>
      </c>
      <c r="E213" s="17">
        <f t="shared" si="36"/>
        <v>0</v>
      </c>
      <c r="F213" s="18"/>
    </row>
    <row r="214" ht="24" customHeight="1" spans="1:6">
      <c r="A214" s="50">
        <v>2012903</v>
      </c>
      <c r="B214" s="51" t="s">
        <v>101</v>
      </c>
      <c r="C214" s="54">
        <v>0</v>
      </c>
      <c r="D214" s="55">
        <v>0</v>
      </c>
      <c r="E214" s="17">
        <f t="shared" si="36"/>
        <v>0</v>
      </c>
      <c r="F214" s="18"/>
    </row>
    <row r="215" s="36" customFormat="1" ht="24" customHeight="1" spans="1:6">
      <c r="A215" s="50">
        <v>2012904</v>
      </c>
      <c r="B215" s="51" t="s">
        <v>222</v>
      </c>
      <c r="C215" s="54">
        <v>0</v>
      </c>
      <c r="D215" s="55">
        <v>0</v>
      </c>
      <c r="E215" s="17">
        <f t="shared" si="36"/>
        <v>0</v>
      </c>
      <c r="F215" s="18"/>
    </row>
    <row r="216" ht="24" customHeight="1" spans="1:6">
      <c r="A216" s="50">
        <v>2012905</v>
      </c>
      <c r="B216" s="51" t="s">
        <v>223</v>
      </c>
      <c r="C216" s="54">
        <v>0</v>
      </c>
      <c r="D216" s="55">
        <v>0</v>
      </c>
      <c r="E216" s="17">
        <f t="shared" si="36"/>
        <v>0</v>
      </c>
      <c r="F216" s="18"/>
    </row>
    <row r="217" s="36" customFormat="1" ht="24" customHeight="1" spans="1:6">
      <c r="A217" s="50">
        <v>2012950</v>
      </c>
      <c r="B217" s="51" t="s">
        <v>108</v>
      </c>
      <c r="C217" s="54">
        <v>0</v>
      </c>
      <c r="D217" s="55">
        <v>0</v>
      </c>
      <c r="E217" s="17">
        <f t="shared" si="36"/>
        <v>0</v>
      </c>
      <c r="F217" s="18"/>
    </row>
    <row r="218" ht="24" customHeight="1" spans="1:6">
      <c r="A218" s="50">
        <v>2012999</v>
      </c>
      <c r="B218" s="51" t="s">
        <v>224</v>
      </c>
      <c r="C218" s="54">
        <v>48</v>
      </c>
      <c r="D218" s="55">
        <v>7.25</v>
      </c>
      <c r="E218" s="17">
        <f t="shared" si="36"/>
        <v>-40.75</v>
      </c>
      <c r="F218" s="18">
        <f t="shared" si="51"/>
        <v>-0.848958333333333</v>
      </c>
    </row>
    <row r="219" s="36" customFormat="1" ht="24" customHeight="1" spans="1:6">
      <c r="A219" s="47">
        <v>20131</v>
      </c>
      <c r="B219" s="47" t="s">
        <v>225</v>
      </c>
      <c r="C219" s="48">
        <f t="shared" ref="C219" si="52">SUM(C220:C225)</f>
        <v>100</v>
      </c>
      <c r="D219" s="49">
        <f t="shared" ref="D219" si="53">SUM(D220:D225)</f>
        <v>91.47</v>
      </c>
      <c r="E219" s="17">
        <f t="shared" si="36"/>
        <v>-8.53</v>
      </c>
      <c r="F219" s="18">
        <f t="shared" si="51"/>
        <v>-0.0853</v>
      </c>
    </row>
    <row r="220" s="36" customFormat="1" ht="24" customHeight="1" spans="1:6">
      <c r="A220" s="50">
        <v>2013101</v>
      </c>
      <c r="B220" s="51" t="s">
        <v>99</v>
      </c>
      <c r="C220" s="54">
        <v>0</v>
      </c>
      <c r="D220" s="55">
        <v>0</v>
      </c>
      <c r="E220" s="17">
        <f t="shared" ref="E220:E283" si="54">D220-C220</f>
        <v>0</v>
      </c>
      <c r="F220" s="18"/>
    </row>
    <row r="221" s="36" customFormat="1" ht="24" customHeight="1" spans="1:6">
      <c r="A221" s="50">
        <v>2013102</v>
      </c>
      <c r="B221" s="51" t="s">
        <v>100</v>
      </c>
      <c r="C221" s="54">
        <v>0</v>
      </c>
      <c r="D221" s="55">
        <v>0</v>
      </c>
      <c r="E221" s="17">
        <f t="shared" si="54"/>
        <v>0</v>
      </c>
      <c r="F221" s="18"/>
    </row>
    <row r="222" ht="24" customHeight="1" spans="1:6">
      <c r="A222" s="50">
        <v>2013103</v>
      </c>
      <c r="B222" s="51" t="s">
        <v>101</v>
      </c>
      <c r="C222" s="54">
        <v>0</v>
      </c>
      <c r="D222" s="55">
        <v>0</v>
      </c>
      <c r="E222" s="17">
        <f t="shared" si="54"/>
        <v>0</v>
      </c>
      <c r="F222" s="18"/>
    </row>
    <row r="223" s="36" customFormat="1" ht="24" customHeight="1" spans="1:6">
      <c r="A223" s="50">
        <v>2013105</v>
      </c>
      <c r="B223" s="51" t="s">
        <v>226</v>
      </c>
      <c r="C223" s="54">
        <v>0</v>
      </c>
      <c r="D223" s="55">
        <v>0</v>
      </c>
      <c r="E223" s="17">
        <f t="shared" si="54"/>
        <v>0</v>
      </c>
      <c r="F223" s="18"/>
    </row>
    <row r="224" s="36" customFormat="1" ht="24" customHeight="1" spans="1:6">
      <c r="A224" s="50">
        <v>2013150</v>
      </c>
      <c r="B224" s="51" t="s">
        <v>108</v>
      </c>
      <c r="C224" s="54">
        <v>0</v>
      </c>
      <c r="D224" s="55">
        <v>0</v>
      </c>
      <c r="E224" s="17">
        <f t="shared" si="54"/>
        <v>0</v>
      </c>
      <c r="F224" s="18"/>
    </row>
    <row r="225" s="36" customFormat="1" ht="24" customHeight="1" spans="1:6">
      <c r="A225" s="50">
        <v>2013199</v>
      </c>
      <c r="B225" s="51" t="s">
        <v>227</v>
      </c>
      <c r="C225" s="54">
        <v>100</v>
      </c>
      <c r="D225" s="55">
        <v>91.47</v>
      </c>
      <c r="E225" s="17">
        <f t="shared" si="54"/>
        <v>-8.53</v>
      </c>
      <c r="F225" s="18">
        <f t="shared" si="51"/>
        <v>-0.0853</v>
      </c>
    </row>
    <row r="226" s="36" customFormat="1" ht="24" customHeight="1" spans="1:6">
      <c r="A226" s="47">
        <v>20132</v>
      </c>
      <c r="B226" s="47" t="s">
        <v>228</v>
      </c>
      <c r="C226" s="48">
        <f t="shared" ref="C226" si="55">SUM(C227:C231)</f>
        <v>170.56</v>
      </c>
      <c r="D226" s="49">
        <f t="shared" ref="D226" si="56">SUM(D227:D231)</f>
        <v>221.65</v>
      </c>
      <c r="E226" s="17">
        <f t="shared" si="54"/>
        <v>51.09</v>
      </c>
      <c r="F226" s="18">
        <f t="shared" si="51"/>
        <v>0.299542682926829</v>
      </c>
    </row>
    <row r="227" s="36" customFormat="1" ht="24" customHeight="1" spans="1:6">
      <c r="A227" s="50">
        <v>2013201</v>
      </c>
      <c r="B227" s="51" t="s">
        <v>99</v>
      </c>
      <c r="C227" s="54">
        <v>0</v>
      </c>
      <c r="D227" s="55">
        <v>0</v>
      </c>
      <c r="E227" s="17">
        <f t="shared" si="54"/>
        <v>0</v>
      </c>
      <c r="F227" s="18"/>
    </row>
    <row r="228" s="36" customFormat="1" ht="24" customHeight="1" spans="1:6">
      <c r="A228" s="50">
        <v>2013202</v>
      </c>
      <c r="B228" s="51" t="s">
        <v>100</v>
      </c>
      <c r="C228" s="54">
        <v>0</v>
      </c>
      <c r="D228" s="55">
        <v>0</v>
      </c>
      <c r="E228" s="17">
        <f t="shared" si="54"/>
        <v>0</v>
      </c>
      <c r="F228" s="18"/>
    </row>
    <row r="229" ht="24" customHeight="1" spans="1:6">
      <c r="A229" s="50">
        <v>2013203</v>
      </c>
      <c r="B229" s="51" t="s">
        <v>101</v>
      </c>
      <c r="C229" s="54">
        <v>0</v>
      </c>
      <c r="D229" s="55">
        <v>0</v>
      </c>
      <c r="E229" s="17">
        <f t="shared" si="54"/>
        <v>0</v>
      </c>
      <c r="F229" s="18"/>
    </row>
    <row r="230" s="35" customFormat="1" ht="24" customHeight="1" spans="1:6">
      <c r="A230" s="50">
        <v>2013250</v>
      </c>
      <c r="B230" s="51" t="s">
        <v>108</v>
      </c>
      <c r="C230" s="54">
        <v>0</v>
      </c>
      <c r="D230" s="55">
        <v>0</v>
      </c>
      <c r="E230" s="17">
        <f t="shared" si="54"/>
        <v>0</v>
      </c>
      <c r="F230" s="18"/>
    </row>
    <row r="231" ht="24" customHeight="1" spans="1:6">
      <c r="A231" s="50">
        <v>2013299</v>
      </c>
      <c r="B231" s="51" t="s">
        <v>229</v>
      </c>
      <c r="C231" s="54">
        <v>170.56</v>
      </c>
      <c r="D231" s="55">
        <v>221.65</v>
      </c>
      <c r="E231" s="17">
        <f t="shared" si="54"/>
        <v>51.09</v>
      </c>
      <c r="F231" s="18">
        <f t="shared" si="51"/>
        <v>0.299542682926829</v>
      </c>
    </row>
    <row r="232" s="36" customFormat="1" ht="24" customHeight="1" spans="1:6">
      <c r="A232" s="47">
        <v>20133</v>
      </c>
      <c r="B232" s="47" t="s">
        <v>230</v>
      </c>
      <c r="C232" s="48">
        <f t="shared" ref="C232" si="57">SUM(C233:C237)</f>
        <v>0</v>
      </c>
      <c r="D232" s="49">
        <f t="shared" ref="D232" si="58">SUM(D233:D237)</f>
        <v>2.37</v>
      </c>
      <c r="E232" s="17">
        <f t="shared" si="54"/>
        <v>2.37</v>
      </c>
      <c r="F232" s="18"/>
    </row>
    <row r="233" s="36" customFormat="1" ht="24" customHeight="1" spans="1:6">
      <c r="A233" s="50">
        <v>2013301</v>
      </c>
      <c r="B233" s="51" t="s">
        <v>99</v>
      </c>
      <c r="C233" s="54">
        <v>0</v>
      </c>
      <c r="D233" s="55">
        <v>0</v>
      </c>
      <c r="E233" s="17">
        <f t="shared" si="54"/>
        <v>0</v>
      </c>
      <c r="F233" s="18"/>
    </row>
    <row r="234" s="36" customFormat="1" ht="24" customHeight="1" spans="1:6">
      <c r="A234" s="50">
        <v>2013302</v>
      </c>
      <c r="B234" s="51" t="s">
        <v>100</v>
      </c>
      <c r="C234" s="54">
        <v>0</v>
      </c>
      <c r="D234" s="55">
        <v>0</v>
      </c>
      <c r="E234" s="17">
        <f t="shared" si="54"/>
        <v>0</v>
      </c>
      <c r="F234" s="18"/>
    </row>
    <row r="235" s="36" customFormat="1" ht="24" customHeight="1" spans="1:6">
      <c r="A235" s="50">
        <v>2013303</v>
      </c>
      <c r="B235" s="51" t="s">
        <v>101</v>
      </c>
      <c r="C235" s="54">
        <v>0</v>
      </c>
      <c r="D235" s="55">
        <v>0</v>
      </c>
      <c r="E235" s="17">
        <f t="shared" si="54"/>
        <v>0</v>
      </c>
      <c r="F235" s="18"/>
    </row>
    <row r="236" s="36" customFormat="1" ht="24" customHeight="1" spans="1:6">
      <c r="A236" s="50">
        <v>2013350</v>
      </c>
      <c r="B236" s="51" t="s">
        <v>108</v>
      </c>
      <c r="C236" s="54">
        <v>0</v>
      </c>
      <c r="D236" s="55">
        <v>0</v>
      </c>
      <c r="E236" s="17">
        <f t="shared" si="54"/>
        <v>0</v>
      </c>
      <c r="F236" s="18"/>
    </row>
    <row r="237" s="36" customFormat="1" ht="24" customHeight="1" spans="1:6">
      <c r="A237" s="50">
        <v>2013399</v>
      </c>
      <c r="B237" s="51" t="s">
        <v>231</v>
      </c>
      <c r="C237" s="54">
        <v>0</v>
      </c>
      <c r="D237" s="55">
        <v>2.37</v>
      </c>
      <c r="E237" s="17">
        <f t="shared" si="54"/>
        <v>2.37</v>
      </c>
      <c r="F237" s="18"/>
    </row>
    <row r="238" s="36" customFormat="1" ht="24" customHeight="1" spans="1:6">
      <c r="A238" s="47">
        <v>20134</v>
      </c>
      <c r="B238" s="47" t="s">
        <v>232</v>
      </c>
      <c r="C238" s="48">
        <f t="shared" ref="C238" si="59">SUM(C239:C243)</f>
        <v>0</v>
      </c>
      <c r="D238" s="49">
        <f t="shared" ref="D238" si="60">SUM(D239:D243)</f>
        <v>0</v>
      </c>
      <c r="E238" s="17">
        <f t="shared" si="54"/>
        <v>0</v>
      </c>
      <c r="F238" s="18"/>
    </row>
    <row r="239" s="36" customFormat="1" ht="24" customHeight="1" spans="1:6">
      <c r="A239" s="50">
        <v>2013401</v>
      </c>
      <c r="B239" s="51" t="s">
        <v>99</v>
      </c>
      <c r="C239" s="54">
        <v>0</v>
      </c>
      <c r="D239" s="55">
        <v>0</v>
      </c>
      <c r="E239" s="17">
        <f t="shared" si="54"/>
        <v>0</v>
      </c>
      <c r="F239" s="18"/>
    </row>
    <row r="240" s="36" customFormat="1" ht="24" customHeight="1" spans="1:6">
      <c r="A240" s="50">
        <v>2013402</v>
      </c>
      <c r="B240" s="51" t="s">
        <v>100</v>
      </c>
      <c r="C240" s="54">
        <v>0</v>
      </c>
      <c r="D240" s="55">
        <v>0</v>
      </c>
      <c r="E240" s="17">
        <f t="shared" si="54"/>
        <v>0</v>
      </c>
      <c r="F240" s="18"/>
    </row>
    <row r="241" s="36" customFormat="1" ht="24" customHeight="1" spans="1:6">
      <c r="A241" s="50">
        <v>2013403</v>
      </c>
      <c r="B241" s="51" t="s">
        <v>101</v>
      </c>
      <c r="C241" s="54">
        <v>0</v>
      </c>
      <c r="D241" s="55">
        <v>0</v>
      </c>
      <c r="E241" s="17">
        <f t="shared" si="54"/>
        <v>0</v>
      </c>
      <c r="F241" s="18"/>
    </row>
    <row r="242" s="36" customFormat="1" ht="24" customHeight="1" spans="1:6">
      <c r="A242" s="50">
        <v>2013450</v>
      </c>
      <c r="B242" s="51" t="s">
        <v>108</v>
      </c>
      <c r="C242" s="54">
        <v>0</v>
      </c>
      <c r="D242" s="55">
        <v>0</v>
      </c>
      <c r="E242" s="17">
        <f t="shared" si="54"/>
        <v>0</v>
      </c>
      <c r="F242" s="18"/>
    </row>
    <row r="243" ht="24" customHeight="1" spans="1:6">
      <c r="A243" s="50">
        <v>2013499</v>
      </c>
      <c r="B243" s="51" t="s">
        <v>233</v>
      </c>
      <c r="C243" s="54">
        <v>0</v>
      </c>
      <c r="D243" s="55">
        <v>0</v>
      </c>
      <c r="E243" s="17">
        <f t="shared" si="54"/>
        <v>0</v>
      </c>
      <c r="F243" s="18"/>
    </row>
    <row r="244" ht="24" customHeight="1" spans="1:6">
      <c r="A244" s="47">
        <v>20135</v>
      </c>
      <c r="B244" s="47" t="s">
        <v>234</v>
      </c>
      <c r="C244" s="48">
        <f t="shared" ref="C244" si="61">SUM(C245:C249)</f>
        <v>0</v>
      </c>
      <c r="D244" s="49">
        <f t="shared" ref="D244" si="62">SUM(D245:D249)</f>
        <v>0</v>
      </c>
      <c r="E244" s="17">
        <f t="shared" si="54"/>
        <v>0</v>
      </c>
      <c r="F244" s="18"/>
    </row>
    <row r="245" ht="24" customHeight="1" spans="1:6">
      <c r="A245" s="50">
        <v>2013501</v>
      </c>
      <c r="B245" s="51" t="s">
        <v>99</v>
      </c>
      <c r="C245" s="54">
        <v>0</v>
      </c>
      <c r="D245" s="55">
        <v>0</v>
      </c>
      <c r="E245" s="17">
        <f t="shared" si="54"/>
        <v>0</v>
      </c>
      <c r="F245" s="18"/>
    </row>
    <row r="246" s="35" customFormat="1" ht="24" customHeight="1" spans="1:6">
      <c r="A246" s="50">
        <v>2013502</v>
      </c>
      <c r="B246" s="51" t="s">
        <v>100</v>
      </c>
      <c r="C246" s="45">
        <v>0</v>
      </c>
      <c r="D246" s="46">
        <v>0</v>
      </c>
      <c r="E246" s="17">
        <f t="shared" si="54"/>
        <v>0</v>
      </c>
      <c r="F246" s="18"/>
    </row>
    <row r="247" ht="24" customHeight="1" spans="1:6">
      <c r="A247" s="50">
        <v>2013503</v>
      </c>
      <c r="B247" s="51" t="s">
        <v>101</v>
      </c>
      <c r="C247" s="54">
        <v>0</v>
      </c>
      <c r="D247" s="55">
        <v>0</v>
      </c>
      <c r="E247" s="17">
        <f t="shared" si="54"/>
        <v>0</v>
      </c>
      <c r="F247" s="18"/>
    </row>
    <row r="248" s="36" customFormat="1" ht="24" customHeight="1" spans="1:6">
      <c r="A248" s="50">
        <v>2013550</v>
      </c>
      <c r="B248" s="51" t="s">
        <v>108</v>
      </c>
      <c r="C248" s="54">
        <v>0</v>
      </c>
      <c r="D248" s="55">
        <v>0</v>
      </c>
      <c r="E248" s="17">
        <f t="shared" si="54"/>
        <v>0</v>
      </c>
      <c r="F248" s="18"/>
    </row>
    <row r="249" s="36" customFormat="1" ht="24" customHeight="1" spans="1:6">
      <c r="A249" s="50">
        <v>2013599</v>
      </c>
      <c r="B249" s="51" t="s">
        <v>235</v>
      </c>
      <c r="C249" s="54">
        <v>0</v>
      </c>
      <c r="D249" s="55">
        <v>0</v>
      </c>
      <c r="E249" s="17">
        <f t="shared" si="54"/>
        <v>0</v>
      </c>
      <c r="F249" s="18"/>
    </row>
    <row r="250" s="36" customFormat="1" ht="24" customHeight="1" spans="1:6">
      <c r="A250" s="47">
        <v>20136</v>
      </c>
      <c r="B250" s="47" t="s">
        <v>236</v>
      </c>
      <c r="C250" s="48">
        <f t="shared" ref="C250" si="63">SUM(C251:C255)</f>
        <v>0</v>
      </c>
      <c r="D250" s="49">
        <f t="shared" ref="D250" si="64">SUM(D251:D255)</f>
        <v>0</v>
      </c>
      <c r="E250" s="17">
        <f t="shared" si="54"/>
        <v>0</v>
      </c>
      <c r="F250" s="18"/>
    </row>
    <row r="251" s="36" customFormat="1" ht="24" customHeight="1" spans="1:6">
      <c r="A251" s="50">
        <v>2013601</v>
      </c>
      <c r="B251" s="51" t="s">
        <v>99</v>
      </c>
      <c r="C251" s="54">
        <v>0</v>
      </c>
      <c r="D251" s="55">
        <v>0</v>
      </c>
      <c r="E251" s="17">
        <f t="shared" si="54"/>
        <v>0</v>
      </c>
      <c r="F251" s="18"/>
    </row>
    <row r="252" s="36" customFormat="1" ht="24" customHeight="1" spans="1:6">
      <c r="A252" s="50">
        <v>2013602</v>
      </c>
      <c r="B252" s="51" t="s">
        <v>100</v>
      </c>
      <c r="C252" s="54">
        <v>0</v>
      </c>
      <c r="D252" s="55">
        <v>0</v>
      </c>
      <c r="E252" s="17">
        <f t="shared" si="54"/>
        <v>0</v>
      </c>
      <c r="F252" s="18"/>
    </row>
    <row r="253" s="36" customFormat="1" ht="24" customHeight="1" spans="1:6">
      <c r="A253" s="50">
        <v>2013603</v>
      </c>
      <c r="B253" s="51" t="s">
        <v>101</v>
      </c>
      <c r="C253" s="54">
        <v>0</v>
      </c>
      <c r="D253" s="55">
        <v>0</v>
      </c>
      <c r="E253" s="17">
        <f t="shared" si="54"/>
        <v>0</v>
      </c>
      <c r="F253" s="18"/>
    </row>
    <row r="254" s="36" customFormat="1" ht="24" customHeight="1" spans="1:6">
      <c r="A254" s="50">
        <v>2013650</v>
      </c>
      <c r="B254" s="51" t="s">
        <v>108</v>
      </c>
      <c r="C254" s="54">
        <v>0</v>
      </c>
      <c r="D254" s="55">
        <v>0</v>
      </c>
      <c r="E254" s="17">
        <f t="shared" si="54"/>
        <v>0</v>
      </c>
      <c r="F254" s="18"/>
    </row>
    <row r="255" s="36" customFormat="1" ht="24" customHeight="1" spans="1:6">
      <c r="A255" s="50">
        <v>2013699</v>
      </c>
      <c r="B255" s="51" t="s">
        <v>237</v>
      </c>
      <c r="C255" s="54">
        <v>0</v>
      </c>
      <c r="D255" s="55">
        <v>0</v>
      </c>
      <c r="E255" s="17">
        <f t="shared" si="54"/>
        <v>0</v>
      </c>
      <c r="F255" s="18"/>
    </row>
    <row r="256" s="36" customFormat="1" ht="24" customHeight="1" spans="1:6">
      <c r="A256" s="47">
        <v>20199</v>
      </c>
      <c r="B256" s="47" t="s">
        <v>238</v>
      </c>
      <c r="C256" s="48">
        <f t="shared" ref="C256" si="65">SUM(C257:C258)</f>
        <v>140</v>
      </c>
      <c r="D256" s="49">
        <f t="shared" ref="D256" si="66">SUM(D257:D258)</f>
        <v>91.6</v>
      </c>
      <c r="E256" s="17">
        <f t="shared" si="54"/>
        <v>-48.4</v>
      </c>
      <c r="F256" s="18">
        <f t="shared" si="51"/>
        <v>-0.345714285714286</v>
      </c>
    </row>
    <row r="257" ht="24" customHeight="1" spans="1:6">
      <c r="A257" s="50">
        <v>2019901</v>
      </c>
      <c r="B257" s="51" t="s">
        <v>239</v>
      </c>
      <c r="C257" s="54">
        <v>0</v>
      </c>
      <c r="D257" s="55">
        <v>0</v>
      </c>
      <c r="E257" s="17">
        <f t="shared" si="54"/>
        <v>0</v>
      </c>
      <c r="F257" s="18"/>
    </row>
    <row r="258" s="36" customFormat="1" ht="24" customHeight="1" spans="1:6">
      <c r="A258" s="50">
        <v>2019999</v>
      </c>
      <c r="B258" s="51" t="s">
        <v>240</v>
      </c>
      <c r="C258" s="54">
        <v>140</v>
      </c>
      <c r="D258" s="55">
        <v>91.6</v>
      </c>
      <c r="E258" s="17">
        <f t="shared" si="54"/>
        <v>-48.4</v>
      </c>
      <c r="F258" s="18">
        <f t="shared" si="51"/>
        <v>-0.345714285714286</v>
      </c>
    </row>
    <row r="259" s="36" customFormat="1" ht="24" customHeight="1" spans="1:6">
      <c r="A259" s="47">
        <v>203</v>
      </c>
      <c r="B259" s="47" t="s">
        <v>17</v>
      </c>
      <c r="C259" s="48">
        <f t="shared" ref="C259" si="67">SUM(C260,C262,C264,C266,C275)</f>
        <v>30</v>
      </c>
      <c r="D259" s="49">
        <f t="shared" ref="D259" si="68">SUM(D260,D262,D264,D266,D275)</f>
        <v>30</v>
      </c>
      <c r="E259" s="17">
        <f t="shared" si="54"/>
        <v>0</v>
      </c>
      <c r="F259" s="18">
        <f t="shared" si="51"/>
        <v>0</v>
      </c>
    </row>
    <row r="260" s="36" customFormat="1" ht="24" customHeight="1" spans="1:6">
      <c r="A260" s="47">
        <v>20301</v>
      </c>
      <c r="B260" s="47" t="s">
        <v>241</v>
      </c>
      <c r="C260" s="48">
        <f t="shared" ref="C260:D260" si="69">C261</f>
        <v>0</v>
      </c>
      <c r="D260" s="49">
        <f t="shared" si="69"/>
        <v>0</v>
      </c>
      <c r="E260" s="17">
        <f t="shared" si="54"/>
        <v>0</v>
      </c>
      <c r="F260" s="18"/>
    </row>
    <row r="261" s="36" customFormat="1" ht="24" customHeight="1" spans="1:6">
      <c r="A261" s="50">
        <v>2030101</v>
      </c>
      <c r="B261" s="51" t="s">
        <v>242</v>
      </c>
      <c r="C261" s="54">
        <v>0</v>
      </c>
      <c r="D261" s="55">
        <v>0</v>
      </c>
      <c r="E261" s="17">
        <f t="shared" si="54"/>
        <v>0</v>
      </c>
      <c r="F261" s="18"/>
    </row>
    <row r="262" s="36" customFormat="1" ht="24" customHeight="1" spans="1:6">
      <c r="A262" s="47">
        <v>20304</v>
      </c>
      <c r="B262" s="47" t="s">
        <v>243</v>
      </c>
      <c r="C262" s="48">
        <f t="shared" ref="C262:D262" si="70">C263</f>
        <v>0</v>
      </c>
      <c r="D262" s="49">
        <f t="shared" si="70"/>
        <v>0</v>
      </c>
      <c r="E262" s="17">
        <f t="shared" si="54"/>
        <v>0</v>
      </c>
      <c r="F262" s="18"/>
    </row>
    <row r="263" s="36" customFormat="1" ht="24" customHeight="1" spans="1:6">
      <c r="A263" s="50">
        <v>2030401</v>
      </c>
      <c r="B263" s="51" t="s">
        <v>244</v>
      </c>
      <c r="C263" s="54">
        <v>0</v>
      </c>
      <c r="D263" s="55">
        <v>0</v>
      </c>
      <c r="E263" s="17">
        <f t="shared" si="54"/>
        <v>0</v>
      </c>
      <c r="F263" s="18"/>
    </row>
    <row r="264" s="36" customFormat="1" ht="24" customHeight="1" spans="1:6">
      <c r="A264" s="47">
        <v>20305</v>
      </c>
      <c r="B264" s="47" t="s">
        <v>245</v>
      </c>
      <c r="C264" s="48">
        <f t="shared" ref="C264:D264" si="71">C265</f>
        <v>0</v>
      </c>
      <c r="D264" s="49">
        <f t="shared" si="71"/>
        <v>0</v>
      </c>
      <c r="E264" s="17">
        <f t="shared" si="54"/>
        <v>0</v>
      </c>
      <c r="F264" s="18"/>
    </row>
    <row r="265" s="36" customFormat="1" ht="24" customHeight="1" spans="1:6">
      <c r="A265" s="50">
        <v>2030501</v>
      </c>
      <c r="B265" s="51" t="s">
        <v>246</v>
      </c>
      <c r="C265" s="54">
        <v>0</v>
      </c>
      <c r="D265" s="55">
        <v>0</v>
      </c>
      <c r="E265" s="17">
        <f t="shared" si="54"/>
        <v>0</v>
      </c>
      <c r="F265" s="18"/>
    </row>
    <row r="266" s="36" customFormat="1" ht="24" customHeight="1" spans="1:6">
      <c r="A266" s="47">
        <v>20306</v>
      </c>
      <c r="B266" s="47" t="s">
        <v>247</v>
      </c>
      <c r="C266" s="48">
        <f t="shared" ref="C266" si="72">SUM(C267:C274)</f>
        <v>0</v>
      </c>
      <c r="D266" s="49">
        <f t="shared" ref="D266" si="73">SUM(D267:D274)</f>
        <v>0</v>
      </c>
      <c r="E266" s="17">
        <f t="shared" si="54"/>
        <v>0</v>
      </c>
      <c r="F266" s="18"/>
    </row>
    <row r="267" s="36" customFormat="1" ht="24" customHeight="1" spans="1:6">
      <c r="A267" s="50">
        <v>2030601</v>
      </c>
      <c r="B267" s="51" t="s">
        <v>248</v>
      </c>
      <c r="C267" s="54">
        <v>0</v>
      </c>
      <c r="D267" s="55">
        <v>0</v>
      </c>
      <c r="E267" s="17">
        <f t="shared" si="54"/>
        <v>0</v>
      </c>
      <c r="F267" s="18"/>
    </row>
    <row r="268" s="36" customFormat="1" ht="24" customHeight="1" spans="1:6">
      <c r="A268" s="50">
        <v>2030602</v>
      </c>
      <c r="B268" s="51" t="s">
        <v>249</v>
      </c>
      <c r="C268" s="54">
        <v>0</v>
      </c>
      <c r="D268" s="55">
        <v>0</v>
      </c>
      <c r="E268" s="17">
        <f t="shared" si="54"/>
        <v>0</v>
      </c>
      <c r="F268" s="18"/>
    </row>
    <row r="269" s="36" customFormat="1" ht="24" customHeight="1" spans="1:6">
      <c r="A269" s="50">
        <v>2030603</v>
      </c>
      <c r="B269" s="51" t="s">
        <v>250</v>
      </c>
      <c r="C269" s="54">
        <v>0</v>
      </c>
      <c r="D269" s="55">
        <v>0</v>
      </c>
      <c r="E269" s="17">
        <f t="shared" si="54"/>
        <v>0</v>
      </c>
      <c r="F269" s="18"/>
    </row>
    <row r="270" s="36" customFormat="1" ht="24" customHeight="1" spans="1:6">
      <c r="A270" s="50">
        <v>2030604</v>
      </c>
      <c r="B270" s="51" t="s">
        <v>251</v>
      </c>
      <c r="C270" s="54">
        <v>0</v>
      </c>
      <c r="D270" s="55">
        <v>0</v>
      </c>
      <c r="E270" s="17">
        <f t="shared" si="54"/>
        <v>0</v>
      </c>
      <c r="F270" s="18"/>
    </row>
    <row r="271" s="36" customFormat="1" ht="24" customHeight="1" spans="1:6">
      <c r="A271" s="50">
        <v>2030605</v>
      </c>
      <c r="B271" s="51" t="s">
        <v>252</v>
      </c>
      <c r="C271" s="54">
        <v>0</v>
      </c>
      <c r="D271" s="55">
        <v>0</v>
      </c>
      <c r="E271" s="17">
        <f t="shared" si="54"/>
        <v>0</v>
      </c>
      <c r="F271" s="18"/>
    </row>
    <row r="272" ht="24" customHeight="1" spans="1:6">
      <c r="A272" s="50">
        <v>2030606</v>
      </c>
      <c r="B272" s="51" t="s">
        <v>253</v>
      </c>
      <c r="C272" s="54">
        <v>0</v>
      </c>
      <c r="D272" s="55">
        <v>0</v>
      </c>
      <c r="E272" s="17">
        <f t="shared" si="54"/>
        <v>0</v>
      </c>
      <c r="F272" s="18"/>
    </row>
    <row r="273" s="36" customFormat="1" ht="24" customHeight="1" spans="1:6">
      <c r="A273" s="50">
        <v>2030607</v>
      </c>
      <c r="B273" s="51" t="s">
        <v>254</v>
      </c>
      <c r="C273" s="54">
        <v>0</v>
      </c>
      <c r="D273" s="55">
        <v>0</v>
      </c>
      <c r="E273" s="17">
        <f t="shared" si="54"/>
        <v>0</v>
      </c>
      <c r="F273" s="18"/>
    </row>
    <row r="274" ht="24" customHeight="1" spans="1:6">
      <c r="A274" s="50">
        <v>2030699</v>
      </c>
      <c r="B274" s="51" t="s">
        <v>255</v>
      </c>
      <c r="C274" s="54">
        <v>0</v>
      </c>
      <c r="D274" s="55">
        <v>0</v>
      </c>
      <c r="E274" s="17">
        <f t="shared" si="54"/>
        <v>0</v>
      </c>
      <c r="F274" s="18"/>
    </row>
    <row r="275" ht="24" customHeight="1" spans="1:6">
      <c r="A275" s="47">
        <v>20399</v>
      </c>
      <c r="B275" s="47" t="s">
        <v>256</v>
      </c>
      <c r="C275" s="48">
        <f t="shared" ref="C275:D275" si="74">C276</f>
        <v>30</v>
      </c>
      <c r="D275" s="49">
        <f t="shared" si="74"/>
        <v>30</v>
      </c>
      <c r="E275" s="17">
        <f t="shared" si="54"/>
        <v>0</v>
      </c>
      <c r="F275" s="18">
        <f t="shared" ref="F275:F309" si="75">E275/C275</f>
        <v>0</v>
      </c>
    </row>
    <row r="276" ht="24" customHeight="1" spans="1:6">
      <c r="A276" s="50">
        <v>2039901</v>
      </c>
      <c r="B276" s="51" t="s">
        <v>257</v>
      </c>
      <c r="C276" s="54">
        <v>30</v>
      </c>
      <c r="D276" s="55">
        <v>30</v>
      </c>
      <c r="E276" s="17">
        <f t="shared" si="54"/>
        <v>0</v>
      </c>
      <c r="F276" s="18">
        <f t="shared" si="75"/>
        <v>0</v>
      </c>
    </row>
    <row r="277" s="35" customFormat="1" ht="24" customHeight="1" spans="1:6">
      <c r="A277" s="47">
        <v>204</v>
      </c>
      <c r="B277" s="47" t="s">
        <v>258</v>
      </c>
      <c r="C277" s="45">
        <f t="shared" ref="C277" si="76">SUM(C278,C288,C310,C317,C329,C338,C352,C361,C370,C378,C386,C395)</f>
        <v>610.95</v>
      </c>
      <c r="D277" s="46">
        <f t="shared" ref="D277" si="77">SUM(D278,D288,D310,D317,D329,D338,D352,D361,D370,D378,D386,D395)</f>
        <v>703.34</v>
      </c>
      <c r="E277" s="17">
        <f t="shared" si="54"/>
        <v>92.39</v>
      </c>
      <c r="F277" s="18">
        <f t="shared" si="75"/>
        <v>0.151223504378427</v>
      </c>
    </row>
    <row r="278" ht="24" customHeight="1" spans="1:6">
      <c r="A278" s="47">
        <v>20401</v>
      </c>
      <c r="B278" s="47" t="s">
        <v>259</v>
      </c>
      <c r="C278" s="48">
        <f t="shared" ref="C278" si="78">SUM(C279:C287)</f>
        <v>0</v>
      </c>
      <c r="D278" s="49">
        <f t="shared" ref="D278" si="79">SUM(D279:D287)</f>
        <v>0</v>
      </c>
      <c r="E278" s="17">
        <f t="shared" si="54"/>
        <v>0</v>
      </c>
      <c r="F278" s="18"/>
    </row>
    <row r="279" s="36" customFormat="1" ht="24" customHeight="1" spans="1:6">
      <c r="A279" s="50">
        <v>2040101</v>
      </c>
      <c r="B279" s="51" t="s">
        <v>260</v>
      </c>
      <c r="C279" s="54">
        <v>0</v>
      </c>
      <c r="D279" s="55">
        <v>0</v>
      </c>
      <c r="E279" s="17">
        <f t="shared" si="54"/>
        <v>0</v>
      </c>
      <c r="F279" s="18"/>
    </row>
    <row r="280" s="36" customFormat="1" ht="24" customHeight="1" spans="1:6">
      <c r="A280" s="50">
        <v>2040102</v>
      </c>
      <c r="B280" s="51" t="s">
        <v>261</v>
      </c>
      <c r="C280" s="54">
        <v>0</v>
      </c>
      <c r="D280" s="55">
        <v>0</v>
      </c>
      <c r="E280" s="17">
        <f t="shared" si="54"/>
        <v>0</v>
      </c>
      <c r="F280" s="18"/>
    </row>
    <row r="281" s="36" customFormat="1" ht="24" customHeight="1" spans="1:6">
      <c r="A281" s="50">
        <v>2040103</v>
      </c>
      <c r="B281" s="51" t="s">
        <v>262</v>
      </c>
      <c r="C281" s="54">
        <v>0</v>
      </c>
      <c r="D281" s="55">
        <v>0</v>
      </c>
      <c r="E281" s="17">
        <f t="shared" si="54"/>
        <v>0</v>
      </c>
      <c r="F281" s="18"/>
    </row>
    <row r="282" s="36" customFormat="1" ht="24" customHeight="1" spans="1:6">
      <c r="A282" s="50">
        <v>2040104</v>
      </c>
      <c r="B282" s="51" t="s">
        <v>263</v>
      </c>
      <c r="C282" s="54">
        <v>0</v>
      </c>
      <c r="D282" s="55">
        <v>0</v>
      </c>
      <c r="E282" s="17">
        <f t="shared" si="54"/>
        <v>0</v>
      </c>
      <c r="F282" s="18"/>
    </row>
    <row r="283" s="36" customFormat="1" ht="24" customHeight="1" spans="1:6">
      <c r="A283" s="50">
        <v>2040105</v>
      </c>
      <c r="B283" s="51" t="s">
        <v>264</v>
      </c>
      <c r="C283" s="54">
        <v>0</v>
      </c>
      <c r="D283" s="55">
        <v>0</v>
      </c>
      <c r="E283" s="17">
        <f t="shared" si="54"/>
        <v>0</v>
      </c>
      <c r="F283" s="18"/>
    </row>
    <row r="284" s="36" customFormat="1" ht="24" customHeight="1" spans="1:6">
      <c r="A284" s="50">
        <v>2040106</v>
      </c>
      <c r="B284" s="51" t="s">
        <v>265</v>
      </c>
      <c r="C284" s="54">
        <v>0</v>
      </c>
      <c r="D284" s="55">
        <v>0</v>
      </c>
      <c r="E284" s="17">
        <f t="shared" ref="E284:E347" si="80">D284-C284</f>
        <v>0</v>
      </c>
      <c r="F284" s="18"/>
    </row>
    <row r="285" s="36" customFormat="1" ht="24" customHeight="1" spans="1:6">
      <c r="A285" s="50">
        <v>2040107</v>
      </c>
      <c r="B285" s="51" t="s">
        <v>266</v>
      </c>
      <c r="C285" s="54">
        <v>0</v>
      </c>
      <c r="D285" s="55">
        <v>0</v>
      </c>
      <c r="E285" s="17">
        <f t="shared" si="80"/>
        <v>0</v>
      </c>
      <c r="F285" s="18"/>
    </row>
    <row r="286" s="36" customFormat="1" ht="24" customHeight="1" spans="1:6">
      <c r="A286" s="50">
        <v>2040108</v>
      </c>
      <c r="B286" s="51" t="s">
        <v>267</v>
      </c>
      <c r="C286" s="54">
        <v>0</v>
      </c>
      <c r="D286" s="55">
        <v>0</v>
      </c>
      <c r="E286" s="17">
        <f t="shared" si="80"/>
        <v>0</v>
      </c>
      <c r="F286" s="18"/>
    </row>
    <row r="287" s="36" customFormat="1" ht="24" customHeight="1" spans="1:6">
      <c r="A287" s="50">
        <v>2040199</v>
      </c>
      <c r="B287" s="51" t="s">
        <v>268</v>
      </c>
      <c r="C287" s="54">
        <v>0</v>
      </c>
      <c r="D287" s="55">
        <v>0</v>
      </c>
      <c r="E287" s="17">
        <f t="shared" si="80"/>
        <v>0</v>
      </c>
      <c r="F287" s="18"/>
    </row>
    <row r="288" ht="24" customHeight="1" spans="1:6">
      <c r="A288" s="47">
        <v>20402</v>
      </c>
      <c r="B288" s="47" t="s">
        <v>269</v>
      </c>
      <c r="C288" s="48">
        <f t="shared" ref="C288" si="81">SUM(C289:C309)</f>
        <v>420.69</v>
      </c>
      <c r="D288" s="49">
        <f t="shared" ref="D288" si="82">SUM(D289:D309)</f>
        <v>543.49</v>
      </c>
      <c r="E288" s="17">
        <f t="shared" si="80"/>
        <v>122.8</v>
      </c>
      <c r="F288" s="18">
        <f t="shared" si="75"/>
        <v>0.291901400080819</v>
      </c>
    </row>
    <row r="289" s="36" customFormat="1" ht="24" customHeight="1" spans="1:6">
      <c r="A289" s="50">
        <v>2040201</v>
      </c>
      <c r="B289" s="51" t="s">
        <v>99</v>
      </c>
      <c r="C289" s="54">
        <v>201.85</v>
      </c>
      <c r="D289" s="55">
        <v>246.14</v>
      </c>
      <c r="E289" s="17">
        <f t="shared" si="80"/>
        <v>44.29</v>
      </c>
      <c r="F289" s="18">
        <f t="shared" si="75"/>
        <v>0.219420361654694</v>
      </c>
    </row>
    <row r="290" s="36" customFormat="1" ht="24" customHeight="1" spans="1:6">
      <c r="A290" s="50">
        <v>2040202</v>
      </c>
      <c r="B290" s="51" t="s">
        <v>100</v>
      </c>
      <c r="C290" s="54">
        <v>0</v>
      </c>
      <c r="D290" s="55"/>
      <c r="E290" s="17">
        <f t="shared" si="80"/>
        <v>0</v>
      </c>
      <c r="F290" s="18"/>
    </row>
    <row r="291" s="36" customFormat="1" ht="24" customHeight="1" spans="1:6">
      <c r="A291" s="50">
        <v>2040203</v>
      </c>
      <c r="B291" s="51" t="s">
        <v>101</v>
      </c>
      <c r="C291" s="54">
        <v>160</v>
      </c>
      <c r="D291" s="55">
        <v>149.63</v>
      </c>
      <c r="E291" s="17">
        <f t="shared" si="80"/>
        <v>-10.37</v>
      </c>
      <c r="F291" s="18">
        <f t="shared" si="75"/>
        <v>-0.0648125</v>
      </c>
    </row>
    <row r="292" s="36" customFormat="1" ht="24" customHeight="1" spans="1:6">
      <c r="A292" s="50">
        <v>2040204</v>
      </c>
      <c r="B292" s="51" t="s">
        <v>270</v>
      </c>
      <c r="C292" s="54">
        <v>0</v>
      </c>
      <c r="D292" s="55">
        <v>21.35</v>
      </c>
      <c r="E292" s="17">
        <f t="shared" si="80"/>
        <v>21.35</v>
      </c>
      <c r="F292" s="18"/>
    </row>
    <row r="293" s="36" customFormat="1" ht="24" customHeight="1" spans="1:6">
      <c r="A293" s="50">
        <v>2040205</v>
      </c>
      <c r="B293" s="51" t="s">
        <v>271</v>
      </c>
      <c r="C293" s="54">
        <v>0</v>
      </c>
      <c r="D293" s="55"/>
      <c r="E293" s="17">
        <f t="shared" si="80"/>
        <v>0</v>
      </c>
      <c r="F293" s="18"/>
    </row>
    <row r="294" s="36" customFormat="1" ht="24" customHeight="1" spans="1:6">
      <c r="A294" s="50">
        <v>2040206</v>
      </c>
      <c r="B294" s="51" t="s">
        <v>272</v>
      </c>
      <c r="C294" s="54">
        <v>0</v>
      </c>
      <c r="D294" s="55"/>
      <c r="E294" s="17">
        <f t="shared" si="80"/>
        <v>0</v>
      </c>
      <c r="F294" s="18"/>
    </row>
    <row r="295" s="36" customFormat="1" ht="24" customHeight="1" spans="1:6">
      <c r="A295" s="50">
        <v>2040207</v>
      </c>
      <c r="B295" s="51" t="s">
        <v>273</v>
      </c>
      <c r="C295" s="54">
        <v>0</v>
      </c>
      <c r="D295" s="55"/>
      <c r="E295" s="17">
        <f t="shared" si="80"/>
        <v>0</v>
      </c>
      <c r="F295" s="18"/>
    </row>
    <row r="296" s="36" customFormat="1" ht="24" customHeight="1" spans="1:6">
      <c r="A296" s="50">
        <v>2040208</v>
      </c>
      <c r="B296" s="51" t="s">
        <v>274</v>
      </c>
      <c r="C296" s="54">
        <v>0</v>
      </c>
      <c r="D296" s="55"/>
      <c r="E296" s="17">
        <f t="shared" si="80"/>
        <v>0</v>
      </c>
      <c r="F296" s="18"/>
    </row>
    <row r="297" s="36" customFormat="1" ht="24" customHeight="1" spans="1:6">
      <c r="A297" s="50">
        <v>2040209</v>
      </c>
      <c r="B297" s="51" t="s">
        <v>275</v>
      </c>
      <c r="C297" s="54">
        <v>0</v>
      </c>
      <c r="D297" s="55"/>
      <c r="E297" s="17">
        <f t="shared" si="80"/>
        <v>0</v>
      </c>
      <c r="F297" s="18"/>
    </row>
    <row r="298" s="36" customFormat="1" ht="24" customHeight="1" spans="1:6">
      <c r="A298" s="50">
        <v>2040210</v>
      </c>
      <c r="B298" s="51" t="s">
        <v>276</v>
      </c>
      <c r="C298" s="54">
        <v>0</v>
      </c>
      <c r="D298" s="55"/>
      <c r="E298" s="17">
        <f t="shared" si="80"/>
        <v>0</v>
      </c>
      <c r="F298" s="18"/>
    </row>
    <row r="299" s="36" customFormat="1" ht="24" customHeight="1" spans="1:6">
      <c r="A299" s="50">
        <v>2040211</v>
      </c>
      <c r="B299" s="51" t="s">
        <v>277</v>
      </c>
      <c r="C299" s="54">
        <v>10</v>
      </c>
      <c r="D299" s="55">
        <v>8.47</v>
      </c>
      <c r="E299" s="17">
        <f t="shared" si="80"/>
        <v>-1.53</v>
      </c>
      <c r="F299" s="18">
        <f t="shared" si="75"/>
        <v>-0.153</v>
      </c>
    </row>
    <row r="300" s="36" customFormat="1" ht="24" customHeight="1" spans="1:6">
      <c r="A300" s="50">
        <v>2040212</v>
      </c>
      <c r="B300" s="51" t="s">
        <v>278</v>
      </c>
      <c r="C300" s="54">
        <v>0</v>
      </c>
      <c r="D300" s="55"/>
      <c r="E300" s="17">
        <f t="shared" si="80"/>
        <v>0</v>
      </c>
      <c r="F300" s="18"/>
    </row>
    <row r="301" ht="24" customHeight="1" spans="1:6">
      <c r="A301" s="50">
        <v>2040213</v>
      </c>
      <c r="B301" s="51" t="s">
        <v>279</v>
      </c>
      <c r="C301" s="54">
        <v>0</v>
      </c>
      <c r="D301" s="55"/>
      <c r="E301" s="17">
        <f t="shared" si="80"/>
        <v>0</v>
      </c>
      <c r="F301" s="18"/>
    </row>
    <row r="302" s="36" customFormat="1" ht="24" customHeight="1" spans="1:6">
      <c r="A302" s="50">
        <v>2040214</v>
      </c>
      <c r="B302" s="51" t="s">
        <v>280</v>
      </c>
      <c r="C302" s="54">
        <v>0</v>
      </c>
      <c r="D302" s="55"/>
      <c r="E302" s="17">
        <f t="shared" si="80"/>
        <v>0</v>
      </c>
      <c r="F302" s="18"/>
    </row>
    <row r="303" s="36" customFormat="1" ht="24" customHeight="1" spans="1:6">
      <c r="A303" s="50">
        <v>2040215</v>
      </c>
      <c r="B303" s="51" t="s">
        <v>281</v>
      </c>
      <c r="C303" s="54">
        <v>0</v>
      </c>
      <c r="D303" s="55"/>
      <c r="E303" s="17">
        <f t="shared" si="80"/>
        <v>0</v>
      </c>
      <c r="F303" s="18"/>
    </row>
    <row r="304" s="36" customFormat="1" ht="24" customHeight="1" spans="1:6">
      <c r="A304" s="50">
        <v>2040216</v>
      </c>
      <c r="B304" s="51" t="s">
        <v>282</v>
      </c>
      <c r="C304" s="54">
        <v>0</v>
      </c>
      <c r="D304" s="55"/>
      <c r="E304" s="17">
        <f t="shared" si="80"/>
        <v>0</v>
      </c>
      <c r="F304" s="18"/>
    </row>
    <row r="305" s="36" customFormat="1" ht="24" customHeight="1" spans="1:6">
      <c r="A305" s="50">
        <v>2040217</v>
      </c>
      <c r="B305" s="51" t="s">
        <v>283</v>
      </c>
      <c r="C305" s="54">
        <v>0</v>
      </c>
      <c r="D305" s="55"/>
      <c r="E305" s="17">
        <f t="shared" si="80"/>
        <v>0</v>
      </c>
      <c r="F305" s="18"/>
    </row>
    <row r="306" ht="24" customHeight="1" spans="1:6">
      <c r="A306" s="50">
        <v>2040218</v>
      </c>
      <c r="B306" s="51" t="s">
        <v>284</v>
      </c>
      <c r="C306" s="54">
        <v>0</v>
      </c>
      <c r="D306" s="55"/>
      <c r="E306" s="17">
        <f t="shared" si="80"/>
        <v>0</v>
      </c>
      <c r="F306" s="18"/>
    </row>
    <row r="307" ht="24" customHeight="1" spans="1:6">
      <c r="A307" s="50">
        <v>2040219</v>
      </c>
      <c r="B307" s="51" t="s">
        <v>142</v>
      </c>
      <c r="C307" s="54">
        <v>0</v>
      </c>
      <c r="D307" s="55">
        <v>7.9</v>
      </c>
      <c r="E307" s="17">
        <f t="shared" si="80"/>
        <v>7.9</v>
      </c>
      <c r="F307" s="18"/>
    </row>
    <row r="308" s="36" customFormat="1" ht="24" customHeight="1" spans="1:6">
      <c r="A308" s="50">
        <v>2040250</v>
      </c>
      <c r="B308" s="51" t="s">
        <v>108</v>
      </c>
      <c r="C308" s="54">
        <v>0</v>
      </c>
      <c r="D308" s="55"/>
      <c r="E308" s="17">
        <f t="shared" si="80"/>
        <v>0</v>
      </c>
      <c r="F308" s="18"/>
    </row>
    <row r="309" s="36" customFormat="1" ht="24" customHeight="1" spans="1:6">
      <c r="A309" s="50">
        <v>2040299</v>
      </c>
      <c r="B309" s="51" t="s">
        <v>285</v>
      </c>
      <c r="C309" s="54">
        <v>48.84</v>
      </c>
      <c r="D309" s="55">
        <v>110</v>
      </c>
      <c r="E309" s="17">
        <f t="shared" si="80"/>
        <v>61.16</v>
      </c>
      <c r="F309" s="18">
        <f t="shared" si="75"/>
        <v>1.25225225225225</v>
      </c>
    </row>
    <row r="310" s="36" customFormat="1" ht="24" customHeight="1" spans="1:6">
      <c r="A310" s="47">
        <v>20403</v>
      </c>
      <c r="B310" s="47" t="s">
        <v>286</v>
      </c>
      <c r="C310" s="48">
        <f t="shared" ref="C310" si="83">SUM(C311:C316)</f>
        <v>0</v>
      </c>
      <c r="D310" s="49">
        <f t="shared" ref="D310" si="84">SUM(D311:D316)</f>
        <v>0</v>
      </c>
      <c r="E310" s="17">
        <f t="shared" si="80"/>
        <v>0</v>
      </c>
      <c r="F310" s="18"/>
    </row>
    <row r="311" s="36" customFormat="1" ht="24" customHeight="1" spans="1:6">
      <c r="A311" s="50">
        <v>2040301</v>
      </c>
      <c r="B311" s="51" t="s">
        <v>99</v>
      </c>
      <c r="C311" s="54">
        <v>0</v>
      </c>
      <c r="D311" s="55">
        <v>0</v>
      </c>
      <c r="E311" s="17">
        <f t="shared" si="80"/>
        <v>0</v>
      </c>
      <c r="F311" s="18"/>
    </row>
    <row r="312" s="36" customFormat="1" ht="24" customHeight="1" spans="1:6">
      <c r="A312" s="50">
        <v>2040302</v>
      </c>
      <c r="B312" s="51" t="s">
        <v>100</v>
      </c>
      <c r="C312" s="54">
        <v>0</v>
      </c>
      <c r="D312" s="55">
        <v>0</v>
      </c>
      <c r="E312" s="17">
        <f t="shared" si="80"/>
        <v>0</v>
      </c>
      <c r="F312" s="18"/>
    </row>
    <row r="313" ht="24" customHeight="1" spans="1:6">
      <c r="A313" s="50">
        <v>2040303</v>
      </c>
      <c r="B313" s="51" t="s">
        <v>101</v>
      </c>
      <c r="C313" s="54">
        <v>0</v>
      </c>
      <c r="D313" s="55">
        <v>0</v>
      </c>
      <c r="E313" s="17">
        <f t="shared" si="80"/>
        <v>0</v>
      </c>
      <c r="F313" s="18"/>
    </row>
    <row r="314" s="36" customFormat="1" ht="24" customHeight="1" spans="1:6">
      <c r="A314" s="50">
        <v>2040304</v>
      </c>
      <c r="B314" s="51" t="s">
        <v>287</v>
      </c>
      <c r="C314" s="54">
        <v>0</v>
      </c>
      <c r="D314" s="55">
        <v>0</v>
      </c>
      <c r="E314" s="17">
        <f t="shared" si="80"/>
        <v>0</v>
      </c>
      <c r="F314" s="18"/>
    </row>
    <row r="315" s="36" customFormat="1" ht="24" customHeight="1" spans="1:6">
      <c r="A315" s="50">
        <v>2040350</v>
      </c>
      <c r="B315" s="51" t="s">
        <v>108</v>
      </c>
      <c r="C315" s="54">
        <v>0</v>
      </c>
      <c r="D315" s="55">
        <v>0</v>
      </c>
      <c r="E315" s="17">
        <f t="shared" si="80"/>
        <v>0</v>
      </c>
      <c r="F315" s="18"/>
    </row>
    <row r="316" s="36" customFormat="1" ht="24" customHeight="1" spans="1:6">
      <c r="A316" s="50">
        <v>2040399</v>
      </c>
      <c r="B316" s="51" t="s">
        <v>288</v>
      </c>
      <c r="C316" s="54">
        <v>0</v>
      </c>
      <c r="D316" s="55">
        <v>0</v>
      </c>
      <c r="E316" s="17">
        <f t="shared" si="80"/>
        <v>0</v>
      </c>
      <c r="F316" s="18"/>
    </row>
    <row r="317" s="36" customFormat="1" ht="24" customHeight="1" spans="1:6">
      <c r="A317" s="47">
        <v>20404</v>
      </c>
      <c r="B317" s="47" t="s">
        <v>289</v>
      </c>
      <c r="C317" s="48">
        <f t="shared" ref="C317" si="85">SUM(C318:C328)</f>
        <v>0</v>
      </c>
      <c r="D317" s="49">
        <f t="shared" ref="D317" si="86">SUM(D318:D328)</f>
        <v>0</v>
      </c>
      <c r="E317" s="17">
        <f t="shared" si="80"/>
        <v>0</v>
      </c>
      <c r="F317" s="18"/>
    </row>
    <row r="318" s="36" customFormat="1" ht="24" customHeight="1" spans="1:6">
      <c r="A318" s="50">
        <v>2040401</v>
      </c>
      <c r="B318" s="51" t="s">
        <v>99</v>
      </c>
      <c r="C318" s="54">
        <v>0</v>
      </c>
      <c r="D318" s="55">
        <v>0</v>
      </c>
      <c r="E318" s="17">
        <f t="shared" si="80"/>
        <v>0</v>
      </c>
      <c r="F318" s="18"/>
    </row>
    <row r="319" ht="24" customHeight="1" spans="1:6">
      <c r="A319" s="50">
        <v>2040402</v>
      </c>
      <c r="B319" s="51" t="s">
        <v>100</v>
      </c>
      <c r="C319" s="54">
        <v>0</v>
      </c>
      <c r="D319" s="55">
        <v>0</v>
      </c>
      <c r="E319" s="17">
        <f t="shared" si="80"/>
        <v>0</v>
      </c>
      <c r="F319" s="18"/>
    </row>
    <row r="320" s="36" customFormat="1" ht="24" customHeight="1" spans="1:6">
      <c r="A320" s="50">
        <v>2040403</v>
      </c>
      <c r="B320" s="51" t="s">
        <v>101</v>
      </c>
      <c r="C320" s="54">
        <v>0</v>
      </c>
      <c r="D320" s="55">
        <v>0</v>
      </c>
      <c r="E320" s="17">
        <f t="shared" si="80"/>
        <v>0</v>
      </c>
      <c r="F320" s="18"/>
    </row>
    <row r="321" s="36" customFormat="1" ht="24" customHeight="1" spans="1:6">
      <c r="A321" s="50">
        <v>2040404</v>
      </c>
      <c r="B321" s="51" t="s">
        <v>290</v>
      </c>
      <c r="C321" s="54">
        <v>0</v>
      </c>
      <c r="D321" s="55">
        <v>0</v>
      </c>
      <c r="E321" s="17">
        <f t="shared" si="80"/>
        <v>0</v>
      </c>
      <c r="F321" s="18"/>
    </row>
    <row r="322" s="36" customFormat="1" ht="24" customHeight="1" spans="1:6">
      <c r="A322" s="50">
        <v>2040405</v>
      </c>
      <c r="B322" s="51" t="s">
        <v>291</v>
      </c>
      <c r="C322" s="54">
        <v>0</v>
      </c>
      <c r="D322" s="55">
        <v>0</v>
      </c>
      <c r="E322" s="17">
        <f t="shared" si="80"/>
        <v>0</v>
      </c>
      <c r="F322" s="18"/>
    </row>
    <row r="323" s="36" customFormat="1" ht="24" customHeight="1" spans="1:6">
      <c r="A323" s="50">
        <v>2040406</v>
      </c>
      <c r="B323" s="51" t="s">
        <v>292</v>
      </c>
      <c r="C323" s="54">
        <v>0</v>
      </c>
      <c r="D323" s="55">
        <v>0</v>
      </c>
      <c r="E323" s="17">
        <f t="shared" si="80"/>
        <v>0</v>
      </c>
      <c r="F323" s="18"/>
    </row>
    <row r="324" ht="24" customHeight="1" spans="1:6">
      <c r="A324" s="50">
        <v>2040407</v>
      </c>
      <c r="B324" s="51" t="s">
        <v>293</v>
      </c>
      <c r="C324" s="54">
        <v>0</v>
      </c>
      <c r="D324" s="55">
        <v>0</v>
      </c>
      <c r="E324" s="17">
        <f t="shared" si="80"/>
        <v>0</v>
      </c>
      <c r="F324" s="18"/>
    </row>
    <row r="325" s="36" customFormat="1" ht="24" customHeight="1" spans="1:6">
      <c r="A325" s="50">
        <v>2040408</v>
      </c>
      <c r="B325" s="51" t="s">
        <v>294</v>
      </c>
      <c r="C325" s="54">
        <v>0</v>
      </c>
      <c r="D325" s="55">
        <v>0</v>
      </c>
      <c r="E325" s="17">
        <f t="shared" si="80"/>
        <v>0</v>
      </c>
      <c r="F325" s="18"/>
    </row>
    <row r="326" s="36" customFormat="1" ht="24" customHeight="1" spans="1:6">
      <c r="A326" s="50">
        <v>2040409</v>
      </c>
      <c r="B326" s="51" t="s">
        <v>295</v>
      </c>
      <c r="C326" s="54">
        <v>0</v>
      </c>
      <c r="D326" s="55">
        <v>0</v>
      </c>
      <c r="E326" s="17">
        <f t="shared" si="80"/>
        <v>0</v>
      </c>
      <c r="F326" s="18"/>
    </row>
    <row r="327" s="36" customFormat="1" ht="24" customHeight="1" spans="1:6">
      <c r="A327" s="50">
        <v>2040450</v>
      </c>
      <c r="B327" s="51" t="s">
        <v>108</v>
      </c>
      <c r="C327" s="54">
        <v>0</v>
      </c>
      <c r="D327" s="55">
        <v>0</v>
      </c>
      <c r="E327" s="17">
        <f t="shared" si="80"/>
        <v>0</v>
      </c>
      <c r="F327" s="18"/>
    </row>
    <row r="328" s="36" customFormat="1" ht="24" customHeight="1" spans="1:6">
      <c r="A328" s="50">
        <v>2040499</v>
      </c>
      <c r="B328" s="51" t="s">
        <v>296</v>
      </c>
      <c r="C328" s="54">
        <v>0</v>
      </c>
      <c r="D328" s="55">
        <v>0</v>
      </c>
      <c r="E328" s="17">
        <f t="shared" si="80"/>
        <v>0</v>
      </c>
      <c r="F328" s="18"/>
    </row>
    <row r="329" ht="24" customHeight="1" spans="1:6">
      <c r="A329" s="47">
        <v>20405</v>
      </c>
      <c r="B329" s="47" t="s">
        <v>297</v>
      </c>
      <c r="C329" s="48">
        <f t="shared" ref="C329" si="87">SUM(C330:C337)</f>
        <v>0</v>
      </c>
      <c r="D329" s="49">
        <f t="shared" ref="D329" si="88">SUM(D330:D337)</f>
        <v>0</v>
      </c>
      <c r="E329" s="17">
        <f t="shared" si="80"/>
        <v>0</v>
      </c>
      <c r="F329" s="18"/>
    </row>
    <row r="330" s="36" customFormat="1" ht="24" customHeight="1" spans="1:6">
      <c r="A330" s="50">
        <v>2040501</v>
      </c>
      <c r="B330" s="51" t="s">
        <v>99</v>
      </c>
      <c r="C330" s="54">
        <v>0</v>
      </c>
      <c r="D330" s="55">
        <v>0</v>
      </c>
      <c r="E330" s="17">
        <f t="shared" si="80"/>
        <v>0</v>
      </c>
      <c r="F330" s="18"/>
    </row>
    <row r="331" s="36" customFormat="1" ht="24" customHeight="1" spans="1:6">
      <c r="A331" s="50">
        <v>2040502</v>
      </c>
      <c r="B331" s="51" t="s">
        <v>100</v>
      </c>
      <c r="C331" s="54">
        <v>0</v>
      </c>
      <c r="D331" s="55">
        <v>0</v>
      </c>
      <c r="E331" s="17">
        <f t="shared" si="80"/>
        <v>0</v>
      </c>
      <c r="F331" s="18"/>
    </row>
    <row r="332" s="36" customFormat="1" ht="24" customHeight="1" spans="1:6">
      <c r="A332" s="50">
        <v>2040503</v>
      </c>
      <c r="B332" s="51" t="s">
        <v>101</v>
      </c>
      <c r="C332" s="54">
        <v>0</v>
      </c>
      <c r="D332" s="55">
        <v>0</v>
      </c>
      <c r="E332" s="17">
        <f t="shared" si="80"/>
        <v>0</v>
      </c>
      <c r="F332" s="18"/>
    </row>
    <row r="333" s="36" customFormat="1" ht="24" customHeight="1" spans="1:6">
      <c r="A333" s="50">
        <v>2040504</v>
      </c>
      <c r="B333" s="51" t="s">
        <v>298</v>
      </c>
      <c r="C333" s="54">
        <v>0</v>
      </c>
      <c r="D333" s="55">
        <v>0</v>
      </c>
      <c r="E333" s="17">
        <f t="shared" si="80"/>
        <v>0</v>
      </c>
      <c r="F333" s="18"/>
    </row>
    <row r="334" s="36" customFormat="1" ht="24" customHeight="1" spans="1:6">
      <c r="A334" s="50">
        <v>2040505</v>
      </c>
      <c r="B334" s="51" t="s">
        <v>299</v>
      </c>
      <c r="C334" s="54">
        <v>0</v>
      </c>
      <c r="D334" s="55">
        <v>0</v>
      </c>
      <c r="E334" s="17">
        <f t="shared" si="80"/>
        <v>0</v>
      </c>
      <c r="F334" s="18"/>
    </row>
    <row r="335" s="36" customFormat="1" ht="24" customHeight="1" spans="1:6">
      <c r="A335" s="50">
        <v>2040506</v>
      </c>
      <c r="B335" s="51" t="s">
        <v>300</v>
      </c>
      <c r="C335" s="54">
        <v>0</v>
      </c>
      <c r="D335" s="55">
        <v>0</v>
      </c>
      <c r="E335" s="17">
        <f t="shared" si="80"/>
        <v>0</v>
      </c>
      <c r="F335" s="18"/>
    </row>
    <row r="336" ht="24" customHeight="1" spans="1:6">
      <c r="A336" s="50">
        <v>2040550</v>
      </c>
      <c r="B336" s="51" t="s">
        <v>108</v>
      </c>
      <c r="C336" s="54">
        <v>0</v>
      </c>
      <c r="D336" s="55">
        <v>0</v>
      </c>
      <c r="E336" s="17">
        <f t="shared" si="80"/>
        <v>0</v>
      </c>
      <c r="F336" s="18"/>
    </row>
    <row r="337" s="36" customFormat="1" ht="24" customHeight="1" spans="1:6">
      <c r="A337" s="50">
        <v>2040599</v>
      </c>
      <c r="B337" s="51" t="s">
        <v>301</v>
      </c>
      <c r="C337" s="54">
        <v>0</v>
      </c>
      <c r="D337" s="55">
        <v>0</v>
      </c>
      <c r="E337" s="17">
        <f t="shared" si="80"/>
        <v>0</v>
      </c>
      <c r="F337" s="18"/>
    </row>
    <row r="338" s="36" customFormat="1" ht="24" customHeight="1" spans="1:6">
      <c r="A338" s="47">
        <v>20406</v>
      </c>
      <c r="B338" s="47" t="s">
        <v>302</v>
      </c>
      <c r="C338" s="48">
        <f t="shared" ref="C338" si="89">SUM(C339:C351)</f>
        <v>54.26</v>
      </c>
      <c r="D338" s="49">
        <f t="shared" ref="D338" si="90">SUM(D339:D351)</f>
        <v>51.24</v>
      </c>
      <c r="E338" s="17">
        <f t="shared" si="80"/>
        <v>-3.02</v>
      </c>
      <c r="F338" s="18">
        <f t="shared" ref="F338:F351" si="91">E338/C338</f>
        <v>-0.0556579432362699</v>
      </c>
    </row>
    <row r="339" s="36" customFormat="1" ht="24" customHeight="1" spans="1:6">
      <c r="A339" s="50">
        <v>2040601</v>
      </c>
      <c r="B339" s="51" t="s">
        <v>99</v>
      </c>
      <c r="C339" s="54">
        <v>42.86</v>
      </c>
      <c r="D339" s="55">
        <v>48.12</v>
      </c>
      <c r="E339" s="17">
        <f t="shared" si="80"/>
        <v>5.26</v>
      </c>
      <c r="F339" s="18">
        <f t="shared" si="91"/>
        <v>0.122725151656556</v>
      </c>
    </row>
    <row r="340" ht="24" customHeight="1" spans="1:6">
      <c r="A340" s="50">
        <v>2040602</v>
      </c>
      <c r="B340" s="51" t="s">
        <v>100</v>
      </c>
      <c r="C340" s="54">
        <v>0</v>
      </c>
      <c r="D340" s="55">
        <v>0</v>
      </c>
      <c r="E340" s="17">
        <f t="shared" si="80"/>
        <v>0</v>
      </c>
      <c r="F340" s="18"/>
    </row>
    <row r="341" s="36" customFormat="1" ht="24" customHeight="1" spans="1:6">
      <c r="A341" s="50">
        <v>2040603</v>
      </c>
      <c r="B341" s="51" t="s">
        <v>101</v>
      </c>
      <c r="C341" s="54">
        <v>0</v>
      </c>
      <c r="D341" s="55">
        <v>0</v>
      </c>
      <c r="E341" s="17">
        <f t="shared" si="80"/>
        <v>0</v>
      </c>
      <c r="F341" s="18"/>
    </row>
    <row r="342" s="36" customFormat="1" ht="24" customHeight="1" spans="1:6">
      <c r="A342" s="50">
        <v>2040604</v>
      </c>
      <c r="B342" s="51" t="s">
        <v>303</v>
      </c>
      <c r="C342" s="54">
        <v>0</v>
      </c>
      <c r="D342" s="55">
        <v>0</v>
      </c>
      <c r="E342" s="17">
        <f t="shared" si="80"/>
        <v>0</v>
      </c>
      <c r="F342" s="18"/>
    </row>
    <row r="343" s="36" customFormat="1" ht="24" customHeight="1" spans="1:6">
      <c r="A343" s="50">
        <v>2040605</v>
      </c>
      <c r="B343" s="51" t="s">
        <v>304</v>
      </c>
      <c r="C343" s="54">
        <v>0</v>
      </c>
      <c r="D343" s="55">
        <v>0</v>
      </c>
      <c r="E343" s="17">
        <f t="shared" si="80"/>
        <v>0</v>
      </c>
      <c r="F343" s="18"/>
    </row>
    <row r="344" ht="24" customHeight="1" spans="1:6">
      <c r="A344" s="50">
        <v>2040606</v>
      </c>
      <c r="B344" s="51" t="s">
        <v>305</v>
      </c>
      <c r="C344" s="54">
        <v>0</v>
      </c>
      <c r="D344" s="55">
        <v>0</v>
      </c>
      <c r="E344" s="17">
        <f t="shared" si="80"/>
        <v>0</v>
      </c>
      <c r="F344" s="18"/>
    </row>
    <row r="345" s="36" customFormat="1" ht="24" customHeight="1" spans="1:6">
      <c r="A345" s="50">
        <v>2040607</v>
      </c>
      <c r="B345" s="51" t="s">
        <v>306</v>
      </c>
      <c r="C345" s="54">
        <v>0</v>
      </c>
      <c r="D345" s="55">
        <v>0</v>
      </c>
      <c r="E345" s="17">
        <f t="shared" si="80"/>
        <v>0</v>
      </c>
      <c r="F345" s="18"/>
    </row>
    <row r="346" s="36" customFormat="1" ht="24" customHeight="1" spans="1:6">
      <c r="A346" s="50">
        <v>2040608</v>
      </c>
      <c r="B346" s="51" t="s">
        <v>307</v>
      </c>
      <c r="C346" s="54">
        <v>0</v>
      </c>
      <c r="D346" s="55">
        <v>0</v>
      </c>
      <c r="E346" s="17">
        <f t="shared" si="80"/>
        <v>0</v>
      </c>
      <c r="F346" s="18"/>
    </row>
    <row r="347" ht="24" customHeight="1" spans="1:6">
      <c r="A347" s="50">
        <v>2040609</v>
      </c>
      <c r="B347" s="51" t="s">
        <v>308</v>
      </c>
      <c r="C347" s="54">
        <v>0</v>
      </c>
      <c r="D347" s="55">
        <v>0</v>
      </c>
      <c r="E347" s="17">
        <f t="shared" si="80"/>
        <v>0</v>
      </c>
      <c r="F347" s="18"/>
    </row>
    <row r="348" s="36" customFormat="1" ht="24" customHeight="1" spans="1:6">
      <c r="A348" s="50">
        <v>2040610</v>
      </c>
      <c r="B348" s="51" t="s">
        <v>309</v>
      </c>
      <c r="C348" s="54">
        <v>0</v>
      </c>
      <c r="D348" s="55">
        <v>0</v>
      </c>
      <c r="E348" s="17">
        <f t="shared" ref="E348:E411" si="92">D348-C348</f>
        <v>0</v>
      </c>
      <c r="F348" s="18"/>
    </row>
    <row r="349" s="36" customFormat="1" ht="24" customHeight="1" spans="1:6">
      <c r="A349" s="50">
        <v>2040611</v>
      </c>
      <c r="B349" s="51" t="s">
        <v>310</v>
      </c>
      <c r="C349" s="54">
        <v>0</v>
      </c>
      <c r="D349" s="55">
        <v>0</v>
      </c>
      <c r="E349" s="17">
        <f t="shared" si="92"/>
        <v>0</v>
      </c>
      <c r="F349" s="18"/>
    </row>
    <row r="350" ht="24" customHeight="1" spans="1:6">
      <c r="A350" s="50">
        <v>2040650</v>
      </c>
      <c r="B350" s="51" t="s">
        <v>108</v>
      </c>
      <c r="C350" s="54">
        <v>0</v>
      </c>
      <c r="D350" s="55">
        <v>0</v>
      </c>
      <c r="E350" s="17">
        <f t="shared" si="92"/>
        <v>0</v>
      </c>
      <c r="F350" s="18"/>
    </row>
    <row r="351" s="36" customFormat="1" ht="24" customHeight="1" spans="1:6">
      <c r="A351" s="50">
        <v>2040699</v>
      </c>
      <c r="B351" s="51" t="s">
        <v>311</v>
      </c>
      <c r="C351" s="54">
        <v>11.4</v>
      </c>
      <c r="D351" s="55">
        <v>3.12</v>
      </c>
      <c r="E351" s="17">
        <f t="shared" si="92"/>
        <v>-8.28</v>
      </c>
      <c r="F351" s="18">
        <f t="shared" si="91"/>
        <v>-0.726315789473684</v>
      </c>
    </row>
    <row r="352" s="36" customFormat="1" ht="24" customHeight="1" spans="1:6">
      <c r="A352" s="47">
        <v>20407</v>
      </c>
      <c r="B352" s="47" t="s">
        <v>312</v>
      </c>
      <c r="C352" s="48">
        <f t="shared" ref="C352" si="93">SUM(C353:C360)</f>
        <v>0</v>
      </c>
      <c r="D352" s="49">
        <f t="shared" ref="D352" si="94">SUM(D353:D360)</f>
        <v>0</v>
      </c>
      <c r="E352" s="17">
        <f t="shared" si="92"/>
        <v>0</v>
      </c>
      <c r="F352" s="18"/>
    </row>
    <row r="353" ht="24" customHeight="1" spans="1:6">
      <c r="A353" s="50">
        <v>2040701</v>
      </c>
      <c r="B353" s="51" t="s">
        <v>99</v>
      </c>
      <c r="C353" s="54">
        <v>0</v>
      </c>
      <c r="D353" s="55">
        <v>0</v>
      </c>
      <c r="E353" s="17">
        <f t="shared" si="92"/>
        <v>0</v>
      </c>
      <c r="F353" s="18"/>
    </row>
    <row r="354" s="36" customFormat="1" ht="24" customHeight="1" spans="1:6">
      <c r="A354" s="50">
        <v>2040702</v>
      </c>
      <c r="B354" s="51" t="s">
        <v>100</v>
      </c>
      <c r="C354" s="54">
        <v>0</v>
      </c>
      <c r="D354" s="55">
        <v>0</v>
      </c>
      <c r="E354" s="17">
        <f t="shared" si="92"/>
        <v>0</v>
      </c>
      <c r="F354" s="18"/>
    </row>
    <row r="355" s="36" customFormat="1" ht="24" customHeight="1" spans="1:6">
      <c r="A355" s="50">
        <v>2040703</v>
      </c>
      <c r="B355" s="51" t="s">
        <v>101</v>
      </c>
      <c r="C355" s="54">
        <v>0</v>
      </c>
      <c r="D355" s="55">
        <v>0</v>
      </c>
      <c r="E355" s="17">
        <f t="shared" si="92"/>
        <v>0</v>
      </c>
      <c r="F355" s="18"/>
    </row>
    <row r="356" ht="24" customHeight="1" spans="1:6">
      <c r="A356" s="50">
        <v>2040704</v>
      </c>
      <c r="B356" s="51" t="s">
        <v>313</v>
      </c>
      <c r="C356" s="54">
        <v>0</v>
      </c>
      <c r="D356" s="55">
        <v>0</v>
      </c>
      <c r="E356" s="17">
        <f t="shared" si="92"/>
        <v>0</v>
      </c>
      <c r="F356" s="18"/>
    </row>
    <row r="357" s="35" customFormat="1" ht="24" customHeight="1" spans="1:6">
      <c r="A357" s="50">
        <v>2040705</v>
      </c>
      <c r="B357" s="51" t="s">
        <v>314</v>
      </c>
      <c r="C357" s="45">
        <v>0</v>
      </c>
      <c r="D357" s="46">
        <v>0</v>
      </c>
      <c r="E357" s="17">
        <f t="shared" si="92"/>
        <v>0</v>
      </c>
      <c r="F357" s="18"/>
    </row>
    <row r="358" ht="24" customHeight="1" spans="1:6">
      <c r="A358" s="50">
        <v>2040706</v>
      </c>
      <c r="B358" s="51" t="s">
        <v>315</v>
      </c>
      <c r="C358" s="54">
        <v>0</v>
      </c>
      <c r="D358" s="55">
        <v>0</v>
      </c>
      <c r="E358" s="17">
        <f t="shared" si="92"/>
        <v>0</v>
      </c>
      <c r="F358" s="18"/>
    </row>
    <row r="359" s="36" customFormat="1" ht="24" customHeight="1" spans="1:6">
      <c r="A359" s="50">
        <v>2040750</v>
      </c>
      <c r="B359" s="51" t="s">
        <v>108</v>
      </c>
      <c r="C359" s="54">
        <v>0</v>
      </c>
      <c r="D359" s="55">
        <v>0</v>
      </c>
      <c r="E359" s="17">
        <f t="shared" si="92"/>
        <v>0</v>
      </c>
      <c r="F359" s="18"/>
    </row>
    <row r="360" s="36" customFormat="1" ht="24" customHeight="1" spans="1:6">
      <c r="A360" s="50">
        <v>2040799</v>
      </c>
      <c r="B360" s="51" t="s">
        <v>316</v>
      </c>
      <c r="C360" s="54">
        <v>0</v>
      </c>
      <c r="D360" s="55">
        <v>0</v>
      </c>
      <c r="E360" s="17">
        <f t="shared" si="92"/>
        <v>0</v>
      </c>
      <c r="F360" s="18"/>
    </row>
    <row r="361" s="36" customFormat="1" ht="24" customHeight="1" spans="1:6">
      <c r="A361" s="47">
        <v>20408</v>
      </c>
      <c r="B361" s="47" t="s">
        <v>317</v>
      </c>
      <c r="C361" s="48">
        <f t="shared" ref="C361" si="95">SUM(C362:C369)</f>
        <v>0</v>
      </c>
      <c r="D361" s="49">
        <f t="shared" ref="D361" si="96">SUM(D362:D369)</f>
        <v>0</v>
      </c>
      <c r="E361" s="17">
        <f t="shared" si="92"/>
        <v>0</v>
      </c>
      <c r="F361" s="18"/>
    </row>
    <row r="362" s="36" customFormat="1" ht="24" customHeight="1" spans="1:6">
      <c r="A362" s="50">
        <v>2040801</v>
      </c>
      <c r="B362" s="51" t="s">
        <v>99</v>
      </c>
      <c r="C362" s="54">
        <v>0</v>
      </c>
      <c r="D362" s="55">
        <v>0</v>
      </c>
      <c r="E362" s="17">
        <f t="shared" si="92"/>
        <v>0</v>
      </c>
      <c r="F362" s="18"/>
    </row>
    <row r="363" ht="24" customHeight="1" spans="1:6">
      <c r="A363" s="50">
        <v>2040802</v>
      </c>
      <c r="B363" s="51" t="s">
        <v>100</v>
      </c>
      <c r="C363" s="54">
        <v>0</v>
      </c>
      <c r="D363" s="55">
        <v>0</v>
      </c>
      <c r="E363" s="17">
        <f t="shared" si="92"/>
        <v>0</v>
      </c>
      <c r="F363" s="18"/>
    </row>
    <row r="364" s="36" customFormat="1" ht="24" customHeight="1" spans="1:6">
      <c r="A364" s="50">
        <v>2040803</v>
      </c>
      <c r="B364" s="51" t="s">
        <v>101</v>
      </c>
      <c r="C364" s="54">
        <v>0</v>
      </c>
      <c r="D364" s="55">
        <v>0</v>
      </c>
      <c r="E364" s="17">
        <f t="shared" si="92"/>
        <v>0</v>
      </c>
      <c r="F364" s="18"/>
    </row>
    <row r="365" s="36" customFormat="1" ht="24" customHeight="1" spans="1:6">
      <c r="A365" s="50">
        <v>2040804</v>
      </c>
      <c r="B365" s="51" t="s">
        <v>318</v>
      </c>
      <c r="C365" s="54">
        <v>0</v>
      </c>
      <c r="D365" s="55">
        <v>0</v>
      </c>
      <c r="E365" s="17">
        <f t="shared" si="92"/>
        <v>0</v>
      </c>
      <c r="F365" s="18"/>
    </row>
    <row r="366" s="36" customFormat="1" ht="24" customHeight="1" spans="1:6">
      <c r="A366" s="50">
        <v>2040805</v>
      </c>
      <c r="B366" s="51" t="s">
        <v>319</v>
      </c>
      <c r="C366" s="54">
        <v>0</v>
      </c>
      <c r="D366" s="55">
        <v>0</v>
      </c>
      <c r="E366" s="17">
        <f t="shared" si="92"/>
        <v>0</v>
      </c>
      <c r="F366" s="18"/>
    </row>
    <row r="367" s="36" customFormat="1" ht="24" customHeight="1" spans="1:6">
      <c r="A367" s="50">
        <v>2040806</v>
      </c>
      <c r="B367" s="51" t="s">
        <v>320</v>
      </c>
      <c r="C367" s="54">
        <v>0</v>
      </c>
      <c r="D367" s="55">
        <v>0</v>
      </c>
      <c r="E367" s="17">
        <f t="shared" si="92"/>
        <v>0</v>
      </c>
      <c r="F367" s="18"/>
    </row>
    <row r="368" s="36" customFormat="1" ht="24" customHeight="1" spans="1:6">
      <c r="A368" s="50">
        <v>2040850</v>
      </c>
      <c r="B368" s="51" t="s">
        <v>108</v>
      </c>
      <c r="C368" s="54">
        <v>0</v>
      </c>
      <c r="D368" s="55">
        <v>0</v>
      </c>
      <c r="E368" s="17">
        <f t="shared" si="92"/>
        <v>0</v>
      </c>
      <c r="F368" s="18"/>
    </row>
    <row r="369" ht="24" customHeight="1" spans="1:6">
      <c r="A369" s="50">
        <v>2040899</v>
      </c>
      <c r="B369" s="51" t="s">
        <v>321</v>
      </c>
      <c r="C369" s="54">
        <v>0</v>
      </c>
      <c r="D369" s="55">
        <v>0</v>
      </c>
      <c r="E369" s="17">
        <f t="shared" si="92"/>
        <v>0</v>
      </c>
      <c r="F369" s="18"/>
    </row>
    <row r="370" s="36" customFormat="1" ht="24" customHeight="1" spans="1:6">
      <c r="A370" s="47">
        <v>20409</v>
      </c>
      <c r="B370" s="47" t="s">
        <v>322</v>
      </c>
      <c r="C370" s="48">
        <f t="shared" ref="C370" si="97">SUM(C371:C377)</f>
        <v>0</v>
      </c>
      <c r="D370" s="49">
        <f t="shared" ref="D370" si="98">SUM(D371:D377)</f>
        <v>0</v>
      </c>
      <c r="E370" s="17">
        <f t="shared" si="92"/>
        <v>0</v>
      </c>
      <c r="F370" s="18"/>
    </row>
    <row r="371" s="36" customFormat="1" ht="24" customHeight="1" spans="1:6">
      <c r="A371" s="50">
        <v>2040901</v>
      </c>
      <c r="B371" s="51" t="s">
        <v>99</v>
      </c>
      <c r="C371" s="54">
        <v>0</v>
      </c>
      <c r="D371" s="55">
        <v>0</v>
      </c>
      <c r="E371" s="17">
        <f t="shared" si="92"/>
        <v>0</v>
      </c>
      <c r="F371" s="18"/>
    </row>
    <row r="372" s="36" customFormat="1" ht="24" customHeight="1" spans="1:6">
      <c r="A372" s="50">
        <v>2040902</v>
      </c>
      <c r="B372" s="51" t="s">
        <v>100</v>
      </c>
      <c r="C372" s="54">
        <v>0</v>
      </c>
      <c r="D372" s="55">
        <v>0</v>
      </c>
      <c r="E372" s="17">
        <f t="shared" si="92"/>
        <v>0</v>
      </c>
      <c r="F372" s="18"/>
    </row>
    <row r="373" s="36" customFormat="1" ht="24" customHeight="1" spans="1:6">
      <c r="A373" s="50">
        <v>2040903</v>
      </c>
      <c r="B373" s="51" t="s">
        <v>101</v>
      </c>
      <c r="C373" s="54">
        <v>0</v>
      </c>
      <c r="D373" s="55">
        <v>0</v>
      </c>
      <c r="E373" s="17">
        <f t="shared" si="92"/>
        <v>0</v>
      </c>
      <c r="F373" s="18"/>
    </row>
    <row r="374" s="36" customFormat="1" ht="24" customHeight="1" spans="1:6">
      <c r="A374" s="50">
        <v>2040904</v>
      </c>
      <c r="B374" s="51" t="s">
        <v>323</v>
      </c>
      <c r="C374" s="54">
        <v>0</v>
      </c>
      <c r="D374" s="55">
        <v>0</v>
      </c>
      <c r="E374" s="17">
        <f t="shared" si="92"/>
        <v>0</v>
      </c>
      <c r="F374" s="18"/>
    </row>
    <row r="375" s="36" customFormat="1" ht="24" customHeight="1" spans="1:6">
      <c r="A375" s="50">
        <v>2040905</v>
      </c>
      <c r="B375" s="51" t="s">
        <v>324</v>
      </c>
      <c r="C375" s="54">
        <v>0</v>
      </c>
      <c r="D375" s="55">
        <v>0</v>
      </c>
      <c r="E375" s="17">
        <f t="shared" si="92"/>
        <v>0</v>
      </c>
      <c r="F375" s="18"/>
    </row>
    <row r="376" s="36" customFormat="1" ht="24" customHeight="1" spans="1:6">
      <c r="A376" s="50">
        <v>2040950</v>
      </c>
      <c r="B376" s="51" t="s">
        <v>108</v>
      </c>
      <c r="C376" s="54">
        <v>0</v>
      </c>
      <c r="D376" s="55">
        <v>0</v>
      </c>
      <c r="E376" s="17">
        <f t="shared" si="92"/>
        <v>0</v>
      </c>
      <c r="F376" s="18"/>
    </row>
    <row r="377" s="36" customFormat="1" ht="24" customHeight="1" spans="1:6">
      <c r="A377" s="50">
        <v>2040999</v>
      </c>
      <c r="B377" s="51" t="s">
        <v>325</v>
      </c>
      <c r="C377" s="54">
        <v>0</v>
      </c>
      <c r="D377" s="55">
        <v>0</v>
      </c>
      <c r="E377" s="17">
        <f t="shared" si="92"/>
        <v>0</v>
      </c>
      <c r="F377" s="18"/>
    </row>
    <row r="378" s="36" customFormat="1" ht="24" customHeight="1" spans="1:6">
      <c r="A378" s="47">
        <v>20410</v>
      </c>
      <c r="B378" s="47" t="s">
        <v>326</v>
      </c>
      <c r="C378" s="48">
        <f t="shared" ref="C378" si="99">SUM(C379:C385)</f>
        <v>0</v>
      </c>
      <c r="D378" s="49">
        <f t="shared" ref="D378" si="100">SUM(D379:D385)</f>
        <v>0</v>
      </c>
      <c r="E378" s="17">
        <f t="shared" si="92"/>
        <v>0</v>
      </c>
      <c r="F378" s="18"/>
    </row>
    <row r="379" s="36" customFormat="1" ht="24" customHeight="1" spans="1:6">
      <c r="A379" s="50">
        <v>2041001</v>
      </c>
      <c r="B379" s="51" t="s">
        <v>99</v>
      </c>
      <c r="C379" s="54">
        <v>0</v>
      </c>
      <c r="D379" s="55">
        <v>0</v>
      </c>
      <c r="E379" s="17">
        <f t="shared" si="92"/>
        <v>0</v>
      </c>
      <c r="F379" s="18"/>
    </row>
    <row r="380" s="36" customFormat="1" ht="24" customHeight="1" spans="1:6">
      <c r="A380" s="50">
        <v>2041002</v>
      </c>
      <c r="B380" s="51" t="s">
        <v>100</v>
      </c>
      <c r="C380" s="54">
        <v>0</v>
      </c>
      <c r="D380" s="55">
        <v>0</v>
      </c>
      <c r="E380" s="17">
        <f t="shared" si="92"/>
        <v>0</v>
      </c>
      <c r="F380" s="18"/>
    </row>
    <row r="381" ht="24" customHeight="1" spans="1:6">
      <c r="A381" s="50">
        <v>2041003</v>
      </c>
      <c r="B381" s="51" t="s">
        <v>327</v>
      </c>
      <c r="C381" s="54">
        <v>0</v>
      </c>
      <c r="D381" s="55">
        <v>0</v>
      </c>
      <c r="E381" s="17">
        <f t="shared" si="92"/>
        <v>0</v>
      </c>
      <c r="F381" s="18"/>
    </row>
    <row r="382" s="36" customFormat="1" ht="24" customHeight="1" spans="1:6">
      <c r="A382" s="50">
        <v>2041004</v>
      </c>
      <c r="B382" s="51" t="s">
        <v>328</v>
      </c>
      <c r="C382" s="54">
        <v>0</v>
      </c>
      <c r="D382" s="55">
        <v>0</v>
      </c>
      <c r="E382" s="17">
        <f t="shared" si="92"/>
        <v>0</v>
      </c>
      <c r="F382" s="18"/>
    </row>
    <row r="383" s="36" customFormat="1" ht="24" customHeight="1" spans="1:6">
      <c r="A383" s="50">
        <v>2041005</v>
      </c>
      <c r="B383" s="51" t="s">
        <v>329</v>
      </c>
      <c r="C383" s="54">
        <v>0</v>
      </c>
      <c r="D383" s="55">
        <v>0</v>
      </c>
      <c r="E383" s="17">
        <f t="shared" si="92"/>
        <v>0</v>
      </c>
      <c r="F383" s="18"/>
    </row>
    <row r="384" s="36" customFormat="1" ht="24" customHeight="1" spans="1:6">
      <c r="A384" s="50">
        <v>2041006</v>
      </c>
      <c r="B384" s="51" t="s">
        <v>282</v>
      </c>
      <c r="C384" s="54">
        <v>0</v>
      </c>
      <c r="D384" s="55">
        <v>0</v>
      </c>
      <c r="E384" s="17">
        <f t="shared" si="92"/>
        <v>0</v>
      </c>
      <c r="F384" s="18"/>
    </row>
    <row r="385" s="36" customFormat="1" ht="24" customHeight="1" spans="1:6">
      <c r="A385" s="50">
        <v>2041099</v>
      </c>
      <c r="B385" s="51" t="s">
        <v>330</v>
      </c>
      <c r="C385" s="54">
        <v>0</v>
      </c>
      <c r="D385" s="55">
        <v>0</v>
      </c>
      <c r="E385" s="17">
        <f t="shared" si="92"/>
        <v>0</v>
      </c>
      <c r="F385" s="18"/>
    </row>
    <row r="386" s="36" customFormat="1" ht="24" customHeight="1" spans="1:6">
      <c r="A386" s="47">
        <v>20411</v>
      </c>
      <c r="B386" s="47" t="s">
        <v>331</v>
      </c>
      <c r="C386" s="48">
        <f t="shared" ref="C386" si="101">SUM(C387:C394)</f>
        <v>0</v>
      </c>
      <c r="D386" s="49">
        <f t="shared" ref="D386" si="102">SUM(D387:D394)</f>
        <v>0</v>
      </c>
      <c r="E386" s="17">
        <f t="shared" si="92"/>
        <v>0</v>
      </c>
      <c r="F386" s="18"/>
    </row>
    <row r="387" s="36" customFormat="1" ht="24" customHeight="1" spans="1:6">
      <c r="A387" s="50">
        <v>2041101</v>
      </c>
      <c r="B387" s="51" t="s">
        <v>332</v>
      </c>
      <c r="C387" s="54">
        <v>0</v>
      </c>
      <c r="D387" s="55">
        <v>0</v>
      </c>
      <c r="E387" s="17">
        <f t="shared" si="92"/>
        <v>0</v>
      </c>
      <c r="F387" s="18"/>
    </row>
    <row r="388" s="36" customFormat="1" ht="24" customHeight="1" spans="1:6">
      <c r="A388" s="50">
        <v>2041102</v>
      </c>
      <c r="B388" s="51" t="s">
        <v>99</v>
      </c>
      <c r="C388" s="54">
        <v>0</v>
      </c>
      <c r="D388" s="55">
        <v>0</v>
      </c>
      <c r="E388" s="17">
        <f t="shared" si="92"/>
        <v>0</v>
      </c>
      <c r="F388" s="18"/>
    </row>
    <row r="389" s="36" customFormat="1" ht="24" customHeight="1" spans="1:6">
      <c r="A389" s="50">
        <v>2041103</v>
      </c>
      <c r="B389" s="51" t="s">
        <v>333</v>
      </c>
      <c r="C389" s="54">
        <v>0</v>
      </c>
      <c r="D389" s="55">
        <v>0</v>
      </c>
      <c r="E389" s="17">
        <f t="shared" si="92"/>
        <v>0</v>
      </c>
      <c r="F389" s="18"/>
    </row>
    <row r="390" ht="24" customHeight="1" spans="1:6">
      <c r="A390" s="50">
        <v>2041104</v>
      </c>
      <c r="B390" s="51" t="s">
        <v>334</v>
      </c>
      <c r="C390" s="54">
        <v>0</v>
      </c>
      <c r="D390" s="55">
        <v>0</v>
      </c>
      <c r="E390" s="17">
        <f t="shared" si="92"/>
        <v>0</v>
      </c>
      <c r="F390" s="18"/>
    </row>
    <row r="391" s="36" customFormat="1" ht="24" customHeight="1" spans="1:6">
      <c r="A391" s="50">
        <v>2041105</v>
      </c>
      <c r="B391" s="51" t="s">
        <v>335</v>
      </c>
      <c r="C391" s="54">
        <v>0</v>
      </c>
      <c r="D391" s="55">
        <v>0</v>
      </c>
      <c r="E391" s="17">
        <f t="shared" si="92"/>
        <v>0</v>
      </c>
      <c r="F391" s="18"/>
    </row>
    <row r="392" ht="24" customHeight="1" spans="1:6">
      <c r="A392" s="50">
        <v>2041106</v>
      </c>
      <c r="B392" s="51" t="s">
        <v>336</v>
      </c>
      <c r="C392" s="54">
        <v>0</v>
      </c>
      <c r="D392" s="55">
        <v>0</v>
      </c>
      <c r="E392" s="17">
        <f t="shared" si="92"/>
        <v>0</v>
      </c>
      <c r="F392" s="18"/>
    </row>
    <row r="393" s="36" customFormat="1" ht="24" customHeight="1" spans="1:6">
      <c r="A393" s="50">
        <v>2041107</v>
      </c>
      <c r="B393" s="51" t="s">
        <v>337</v>
      </c>
      <c r="C393" s="54">
        <v>0</v>
      </c>
      <c r="D393" s="55">
        <v>0</v>
      </c>
      <c r="E393" s="17">
        <f t="shared" si="92"/>
        <v>0</v>
      </c>
      <c r="F393" s="18"/>
    </row>
    <row r="394" s="36" customFormat="1" ht="24" customHeight="1" spans="1:6">
      <c r="A394" s="50">
        <v>2041108</v>
      </c>
      <c r="B394" s="51" t="s">
        <v>338</v>
      </c>
      <c r="C394" s="54">
        <v>0</v>
      </c>
      <c r="D394" s="55">
        <v>0</v>
      </c>
      <c r="E394" s="17">
        <f t="shared" si="92"/>
        <v>0</v>
      </c>
      <c r="F394" s="18"/>
    </row>
    <row r="395" s="36" customFormat="1" ht="24" customHeight="1" spans="1:6">
      <c r="A395" s="47">
        <v>20499</v>
      </c>
      <c r="B395" s="47" t="s">
        <v>339</v>
      </c>
      <c r="C395" s="48">
        <f t="shared" ref="C395" si="103">SUM(C396:C397)</f>
        <v>136</v>
      </c>
      <c r="D395" s="49">
        <f t="shared" ref="D395" si="104">SUM(D396:D397)</f>
        <v>108.61</v>
      </c>
      <c r="E395" s="17">
        <f t="shared" si="92"/>
        <v>-27.39</v>
      </c>
      <c r="F395" s="18">
        <f t="shared" ref="F395:F452" si="105">E395/C395</f>
        <v>-0.201397058823529</v>
      </c>
    </row>
    <row r="396" ht="24" customHeight="1" spans="1:6">
      <c r="A396" s="50">
        <v>2049901</v>
      </c>
      <c r="B396" s="51" t="s">
        <v>340</v>
      </c>
      <c r="C396" s="54">
        <v>96</v>
      </c>
      <c r="D396" s="55">
        <v>40.46</v>
      </c>
      <c r="E396" s="17">
        <f t="shared" si="92"/>
        <v>-55.54</v>
      </c>
      <c r="F396" s="18">
        <f t="shared" si="105"/>
        <v>-0.578541666666667</v>
      </c>
    </row>
    <row r="397" s="36" customFormat="1" ht="24" customHeight="1" spans="1:6">
      <c r="A397" s="50">
        <v>2049902</v>
      </c>
      <c r="B397" s="51" t="s">
        <v>341</v>
      </c>
      <c r="C397" s="54">
        <v>40</v>
      </c>
      <c r="D397" s="55">
        <v>68.15</v>
      </c>
      <c r="E397" s="17">
        <f t="shared" si="92"/>
        <v>28.15</v>
      </c>
      <c r="F397" s="18">
        <f t="shared" si="105"/>
        <v>0.70375</v>
      </c>
    </row>
    <row r="398" s="36" customFormat="1" ht="24" customHeight="1" spans="1:6">
      <c r="A398" s="47">
        <v>205</v>
      </c>
      <c r="B398" s="47" t="s">
        <v>342</v>
      </c>
      <c r="C398" s="48">
        <f t="shared" ref="C398" si="106">SUM(C399,C404,C413,C420,C426,C430,C434,C438,C444,C451)</f>
        <v>4090.05</v>
      </c>
      <c r="D398" s="49">
        <f t="shared" ref="D398" si="107">SUM(D399,D404,D413,D420,D426,D430,D434,D438,D444,D451)</f>
        <v>4247.09</v>
      </c>
      <c r="E398" s="17">
        <f t="shared" si="92"/>
        <v>157.039999999999</v>
      </c>
      <c r="F398" s="18">
        <f t="shared" si="105"/>
        <v>0.0383956186354688</v>
      </c>
    </row>
    <row r="399" s="36" customFormat="1" ht="24" customHeight="1" spans="1:6">
      <c r="A399" s="47">
        <v>20501</v>
      </c>
      <c r="B399" s="47" t="s">
        <v>343</v>
      </c>
      <c r="C399" s="48">
        <f>SUM(C400:C403)</f>
        <v>0</v>
      </c>
      <c r="D399" s="49">
        <f>SUM(D400:D403)</f>
        <v>0</v>
      </c>
      <c r="E399" s="17">
        <f t="shared" si="92"/>
        <v>0</v>
      </c>
      <c r="F399" s="18"/>
    </row>
    <row r="400" s="36" customFormat="1" ht="24" customHeight="1" spans="1:6">
      <c r="A400" s="50">
        <v>2050101</v>
      </c>
      <c r="B400" s="51" t="s">
        <v>99</v>
      </c>
      <c r="C400" s="54">
        <v>0</v>
      </c>
      <c r="D400" s="55">
        <v>0</v>
      </c>
      <c r="E400" s="17">
        <f t="shared" si="92"/>
        <v>0</v>
      </c>
      <c r="F400" s="18"/>
    </row>
    <row r="401" s="36" customFormat="1" ht="24" customHeight="1" spans="1:6">
      <c r="A401" s="50">
        <v>2050102</v>
      </c>
      <c r="B401" s="51" t="s">
        <v>100</v>
      </c>
      <c r="C401" s="54">
        <v>0</v>
      </c>
      <c r="D401" s="55">
        <v>0</v>
      </c>
      <c r="E401" s="17">
        <f t="shared" si="92"/>
        <v>0</v>
      </c>
      <c r="F401" s="18"/>
    </row>
    <row r="402" s="36" customFormat="1" ht="24" customHeight="1" spans="1:6">
      <c r="A402" s="50">
        <v>2050103</v>
      </c>
      <c r="B402" s="51" t="s">
        <v>101</v>
      </c>
      <c r="C402" s="54">
        <v>0</v>
      </c>
      <c r="D402" s="55">
        <v>0</v>
      </c>
      <c r="E402" s="17">
        <f t="shared" si="92"/>
        <v>0</v>
      </c>
      <c r="F402" s="18"/>
    </row>
    <row r="403" s="36" customFormat="1" ht="24" customHeight="1" spans="1:6">
      <c r="A403" s="50">
        <v>2050199</v>
      </c>
      <c r="B403" s="51" t="s">
        <v>344</v>
      </c>
      <c r="C403" s="54">
        <v>0</v>
      </c>
      <c r="D403" s="55">
        <v>0</v>
      </c>
      <c r="E403" s="17">
        <f t="shared" si="92"/>
        <v>0</v>
      </c>
      <c r="F403" s="18"/>
    </row>
    <row r="404" ht="24" customHeight="1" spans="1:6">
      <c r="A404" s="47">
        <v>20502</v>
      </c>
      <c r="B404" s="47" t="s">
        <v>345</v>
      </c>
      <c r="C404" s="48">
        <f t="shared" ref="C404" si="108">SUM(C405:C412)</f>
        <v>3400.9</v>
      </c>
      <c r="D404" s="49">
        <f t="shared" ref="D404" si="109">SUM(D405:D412)</f>
        <v>3707.56</v>
      </c>
      <c r="E404" s="17">
        <f t="shared" si="92"/>
        <v>306.66</v>
      </c>
      <c r="F404" s="18">
        <f t="shared" si="105"/>
        <v>0.0901702490517216</v>
      </c>
    </row>
    <row r="405" s="35" customFormat="1" ht="24" customHeight="1" spans="1:6">
      <c r="A405" s="50">
        <v>2050201</v>
      </c>
      <c r="B405" s="51" t="s">
        <v>346</v>
      </c>
      <c r="C405" s="62">
        <v>3.29</v>
      </c>
      <c r="D405" s="63">
        <v>5.8</v>
      </c>
      <c r="E405" s="17">
        <f t="shared" si="92"/>
        <v>2.51</v>
      </c>
      <c r="F405" s="18">
        <f t="shared" si="105"/>
        <v>0.762917933130699</v>
      </c>
    </row>
    <row r="406" ht="24" customHeight="1" spans="1:6">
      <c r="A406" s="50">
        <v>2050202</v>
      </c>
      <c r="B406" s="51" t="s">
        <v>347</v>
      </c>
      <c r="C406" s="62">
        <v>2401</v>
      </c>
      <c r="D406" s="63">
        <v>2259.5</v>
      </c>
      <c r="E406" s="17">
        <f t="shared" si="92"/>
        <v>-141.5</v>
      </c>
      <c r="F406" s="18">
        <f t="shared" si="105"/>
        <v>-0.0589337775926697</v>
      </c>
    </row>
    <row r="407" s="36" customFormat="1" ht="24" customHeight="1" spans="1:6">
      <c r="A407" s="50">
        <v>2050203</v>
      </c>
      <c r="B407" s="51" t="s">
        <v>348</v>
      </c>
      <c r="C407" s="62">
        <v>954.13</v>
      </c>
      <c r="D407" s="63">
        <v>1428.61</v>
      </c>
      <c r="E407" s="17">
        <f t="shared" si="92"/>
        <v>474.48</v>
      </c>
      <c r="F407" s="18">
        <f t="shared" si="105"/>
        <v>0.497290725582468</v>
      </c>
    </row>
    <row r="408" s="36" customFormat="1" ht="24" customHeight="1" spans="1:6">
      <c r="A408" s="50">
        <v>2050204</v>
      </c>
      <c r="B408" s="51" t="s">
        <v>349</v>
      </c>
      <c r="C408" s="62">
        <v>42.48</v>
      </c>
      <c r="D408" s="63">
        <v>7.65</v>
      </c>
      <c r="E408" s="17">
        <f t="shared" si="92"/>
        <v>-34.83</v>
      </c>
      <c r="F408" s="18">
        <f t="shared" si="105"/>
        <v>-0.819915254237288</v>
      </c>
    </row>
    <row r="409" s="36" customFormat="1" ht="24" customHeight="1" spans="1:6">
      <c r="A409" s="50">
        <v>2050205</v>
      </c>
      <c r="B409" s="51" t="s">
        <v>350</v>
      </c>
      <c r="C409" s="62">
        <v>0</v>
      </c>
      <c r="D409" s="63"/>
      <c r="E409" s="17">
        <f t="shared" si="92"/>
        <v>0</v>
      </c>
      <c r="F409" s="18"/>
    </row>
    <row r="410" s="36" customFormat="1" ht="24" customHeight="1" spans="1:6">
      <c r="A410" s="50">
        <v>2050206</v>
      </c>
      <c r="B410" s="51" t="s">
        <v>351</v>
      </c>
      <c r="C410" s="62">
        <v>0</v>
      </c>
      <c r="D410" s="63"/>
      <c r="E410" s="17">
        <f t="shared" si="92"/>
        <v>0</v>
      </c>
      <c r="F410" s="18"/>
    </row>
    <row r="411" ht="24" customHeight="1" spans="1:6">
      <c r="A411" s="50">
        <v>2050207</v>
      </c>
      <c r="B411" s="51" t="s">
        <v>352</v>
      </c>
      <c r="C411" s="62">
        <v>0</v>
      </c>
      <c r="D411" s="63"/>
      <c r="E411" s="17">
        <f t="shared" si="92"/>
        <v>0</v>
      </c>
      <c r="F411" s="18"/>
    </row>
    <row r="412" s="36" customFormat="1" ht="24" customHeight="1" spans="1:6">
      <c r="A412" s="50">
        <v>2050299</v>
      </c>
      <c r="B412" s="51" t="s">
        <v>353</v>
      </c>
      <c r="C412" s="62">
        <v>0</v>
      </c>
      <c r="D412" s="63">
        <v>6</v>
      </c>
      <c r="E412" s="17">
        <f t="shared" ref="E412:E475" si="110">D412-C412</f>
        <v>6</v>
      </c>
      <c r="F412" s="18"/>
    </row>
    <row r="413" ht="24" customHeight="1" spans="1:6">
      <c r="A413" s="47">
        <v>20503</v>
      </c>
      <c r="B413" s="47" t="s">
        <v>354</v>
      </c>
      <c r="C413" s="48">
        <f t="shared" ref="C413" si="111">SUM(C414:C419)</f>
        <v>60.61</v>
      </c>
      <c r="D413" s="49">
        <f t="shared" ref="D413" si="112">SUM(D414:D419)</f>
        <v>19.2</v>
      </c>
      <c r="E413" s="17">
        <f t="shared" si="110"/>
        <v>-41.41</v>
      </c>
      <c r="F413" s="18">
        <f t="shared" si="105"/>
        <v>-0.683220590661607</v>
      </c>
    </row>
    <row r="414" s="36" customFormat="1" ht="24" customHeight="1" spans="1:6">
      <c r="A414" s="50">
        <v>2050301</v>
      </c>
      <c r="B414" s="51" t="s">
        <v>355</v>
      </c>
      <c r="C414" s="54">
        <v>0</v>
      </c>
      <c r="D414" s="55"/>
      <c r="E414" s="17">
        <f t="shared" si="110"/>
        <v>0</v>
      </c>
      <c r="F414" s="18"/>
    </row>
    <row r="415" s="36" customFormat="1" ht="24" customHeight="1" spans="1:6">
      <c r="A415" s="50">
        <v>2050302</v>
      </c>
      <c r="B415" s="51" t="s">
        <v>356</v>
      </c>
      <c r="C415" s="54">
        <v>0</v>
      </c>
      <c r="D415" s="55">
        <v>10.8</v>
      </c>
      <c r="E415" s="17">
        <f t="shared" si="110"/>
        <v>10.8</v>
      </c>
      <c r="F415" s="18"/>
    </row>
    <row r="416" s="36" customFormat="1" ht="24" customHeight="1" spans="1:6">
      <c r="A416" s="50">
        <v>2050303</v>
      </c>
      <c r="B416" s="51" t="s">
        <v>357</v>
      </c>
      <c r="C416" s="54">
        <v>0</v>
      </c>
      <c r="D416" s="55"/>
      <c r="E416" s="17">
        <f t="shared" si="110"/>
        <v>0</v>
      </c>
      <c r="F416" s="18"/>
    </row>
    <row r="417" s="36" customFormat="1" ht="24" customHeight="1" spans="1:6">
      <c r="A417" s="50">
        <v>2050304</v>
      </c>
      <c r="B417" s="51" t="s">
        <v>358</v>
      </c>
      <c r="C417" s="54">
        <v>60.61</v>
      </c>
      <c r="D417" s="55"/>
      <c r="E417" s="17">
        <f t="shared" si="110"/>
        <v>-60.61</v>
      </c>
      <c r="F417" s="18">
        <f t="shared" si="105"/>
        <v>-1</v>
      </c>
    </row>
    <row r="418" s="36" customFormat="1" ht="24" customHeight="1" spans="1:6">
      <c r="A418" s="50">
        <v>2050305</v>
      </c>
      <c r="B418" s="51" t="s">
        <v>359</v>
      </c>
      <c r="C418" s="54">
        <v>0</v>
      </c>
      <c r="D418" s="55">
        <v>8.4</v>
      </c>
      <c r="E418" s="17">
        <f t="shared" si="110"/>
        <v>8.4</v>
      </c>
      <c r="F418" s="18"/>
    </row>
    <row r="419" ht="24" customHeight="1" spans="1:6">
      <c r="A419" s="50">
        <v>2050399</v>
      </c>
      <c r="B419" s="51" t="s">
        <v>360</v>
      </c>
      <c r="C419" s="60">
        <v>0</v>
      </c>
      <c r="D419" s="61"/>
      <c r="E419" s="17">
        <f t="shared" si="110"/>
        <v>0</v>
      </c>
      <c r="F419" s="18"/>
    </row>
    <row r="420" s="36" customFormat="1" ht="24" customHeight="1" spans="1:6">
      <c r="A420" s="47">
        <v>20504</v>
      </c>
      <c r="B420" s="47" t="s">
        <v>361</v>
      </c>
      <c r="C420" s="48">
        <f t="shared" ref="C420" si="113">SUM(C421:C425)</f>
        <v>0</v>
      </c>
      <c r="D420" s="49">
        <f t="shared" ref="D420" si="114">SUM(D421:D425)</f>
        <v>0</v>
      </c>
      <c r="E420" s="17">
        <f t="shared" si="110"/>
        <v>0</v>
      </c>
      <c r="F420" s="18"/>
    </row>
    <row r="421" ht="24" customHeight="1" spans="1:6">
      <c r="A421" s="50">
        <v>2050401</v>
      </c>
      <c r="B421" s="51" t="s">
        <v>362</v>
      </c>
      <c r="C421" s="60">
        <v>0</v>
      </c>
      <c r="D421" s="61">
        <v>0</v>
      </c>
      <c r="E421" s="17">
        <f t="shared" si="110"/>
        <v>0</v>
      </c>
      <c r="F421" s="18"/>
    </row>
    <row r="422" ht="24" customHeight="1" spans="1:6">
      <c r="A422" s="50">
        <v>2050402</v>
      </c>
      <c r="B422" s="51" t="s">
        <v>363</v>
      </c>
      <c r="C422" s="54">
        <v>0</v>
      </c>
      <c r="D422" s="55">
        <v>0</v>
      </c>
      <c r="E422" s="17">
        <f t="shared" si="110"/>
        <v>0</v>
      </c>
      <c r="F422" s="18"/>
    </row>
    <row r="423" ht="24" customHeight="1" spans="1:6">
      <c r="A423" s="50">
        <v>2050403</v>
      </c>
      <c r="B423" s="51" t="s">
        <v>364</v>
      </c>
      <c r="C423" s="60">
        <v>0</v>
      </c>
      <c r="D423" s="61">
        <v>0</v>
      </c>
      <c r="E423" s="17">
        <f t="shared" si="110"/>
        <v>0</v>
      </c>
      <c r="F423" s="18"/>
    </row>
    <row r="424" s="36" customFormat="1" ht="24" customHeight="1" spans="1:6">
      <c r="A424" s="50">
        <v>2050404</v>
      </c>
      <c r="B424" s="51" t="s">
        <v>365</v>
      </c>
      <c r="C424" s="54">
        <v>0</v>
      </c>
      <c r="D424" s="55">
        <v>0</v>
      </c>
      <c r="E424" s="17">
        <f t="shared" si="110"/>
        <v>0</v>
      </c>
      <c r="F424" s="18"/>
    </row>
    <row r="425" s="36" customFormat="1" ht="24" customHeight="1" spans="1:6">
      <c r="A425" s="50">
        <v>2050499</v>
      </c>
      <c r="B425" s="51" t="s">
        <v>366</v>
      </c>
      <c r="C425" s="54">
        <v>0</v>
      </c>
      <c r="D425" s="55">
        <v>0</v>
      </c>
      <c r="E425" s="17">
        <f t="shared" si="110"/>
        <v>0</v>
      </c>
      <c r="F425" s="18"/>
    </row>
    <row r="426" s="36" customFormat="1" ht="24" customHeight="1" spans="1:6">
      <c r="A426" s="47">
        <v>20505</v>
      </c>
      <c r="B426" s="47" t="s">
        <v>367</v>
      </c>
      <c r="C426" s="48">
        <f t="shared" ref="C426" si="115">SUM(C427:C429)</f>
        <v>0</v>
      </c>
      <c r="D426" s="49">
        <f t="shared" ref="D426" si="116">SUM(D427:D429)</f>
        <v>0</v>
      </c>
      <c r="E426" s="17">
        <f t="shared" si="110"/>
        <v>0</v>
      </c>
      <c r="F426" s="18"/>
    </row>
    <row r="427" ht="24" customHeight="1" spans="1:6">
      <c r="A427" s="50">
        <v>2050501</v>
      </c>
      <c r="B427" s="51" t="s">
        <v>368</v>
      </c>
      <c r="C427" s="54">
        <v>0</v>
      </c>
      <c r="D427" s="55">
        <v>0</v>
      </c>
      <c r="E427" s="17">
        <f t="shared" si="110"/>
        <v>0</v>
      </c>
      <c r="F427" s="18"/>
    </row>
    <row r="428" ht="24" customHeight="1" spans="1:6">
      <c r="A428" s="50">
        <v>2050502</v>
      </c>
      <c r="B428" s="51" t="s">
        <v>369</v>
      </c>
      <c r="C428" s="54">
        <v>0</v>
      </c>
      <c r="D428" s="55">
        <v>0</v>
      </c>
      <c r="E428" s="17">
        <f t="shared" si="110"/>
        <v>0</v>
      </c>
      <c r="F428" s="18"/>
    </row>
    <row r="429" s="35" customFormat="1" ht="24" customHeight="1" spans="1:6">
      <c r="A429" s="50">
        <v>2050599</v>
      </c>
      <c r="B429" s="51" t="s">
        <v>370</v>
      </c>
      <c r="C429" s="45">
        <v>0</v>
      </c>
      <c r="D429" s="46">
        <v>0</v>
      </c>
      <c r="E429" s="17">
        <f t="shared" si="110"/>
        <v>0</v>
      </c>
      <c r="F429" s="18"/>
    </row>
    <row r="430" ht="24" customHeight="1" spans="1:6">
      <c r="A430" s="47">
        <v>20506</v>
      </c>
      <c r="B430" s="47" t="s">
        <v>371</v>
      </c>
      <c r="C430" s="48">
        <f t="shared" ref="C430" si="117">SUM(C431:C433)</f>
        <v>0</v>
      </c>
      <c r="D430" s="49">
        <f t="shared" ref="D430" si="118">SUM(D431:D433)</f>
        <v>0</v>
      </c>
      <c r="E430" s="17">
        <f t="shared" si="110"/>
        <v>0</v>
      </c>
      <c r="F430" s="18"/>
    </row>
    <row r="431" s="36" customFormat="1" ht="24" customHeight="1" spans="1:6">
      <c r="A431" s="50">
        <v>2050601</v>
      </c>
      <c r="B431" s="51" t="s">
        <v>372</v>
      </c>
      <c r="C431" s="54">
        <v>0</v>
      </c>
      <c r="D431" s="55">
        <v>0</v>
      </c>
      <c r="E431" s="17">
        <f t="shared" si="110"/>
        <v>0</v>
      </c>
      <c r="F431" s="18"/>
    </row>
    <row r="432" s="36" customFormat="1" ht="24" customHeight="1" spans="1:6">
      <c r="A432" s="50">
        <v>2050602</v>
      </c>
      <c r="B432" s="51" t="s">
        <v>373</v>
      </c>
      <c r="C432" s="54">
        <v>0</v>
      </c>
      <c r="D432" s="55">
        <v>0</v>
      </c>
      <c r="E432" s="17">
        <f t="shared" si="110"/>
        <v>0</v>
      </c>
      <c r="F432" s="18"/>
    </row>
    <row r="433" s="36" customFormat="1" ht="24" customHeight="1" spans="1:6">
      <c r="A433" s="50">
        <v>2050699</v>
      </c>
      <c r="B433" s="51" t="s">
        <v>374</v>
      </c>
      <c r="C433" s="54">
        <v>0</v>
      </c>
      <c r="D433" s="55">
        <v>0</v>
      </c>
      <c r="E433" s="17">
        <f t="shared" si="110"/>
        <v>0</v>
      </c>
      <c r="F433" s="18"/>
    </row>
    <row r="434" s="36" customFormat="1" ht="24" customHeight="1" spans="1:6">
      <c r="A434" s="47">
        <v>20507</v>
      </c>
      <c r="B434" s="47" t="s">
        <v>375</v>
      </c>
      <c r="C434" s="48">
        <f t="shared" ref="C434" si="119">SUM(C435:C437)</f>
        <v>6.83</v>
      </c>
      <c r="D434" s="49">
        <f t="shared" ref="D434" si="120">SUM(D435:D437)</f>
        <v>14.7</v>
      </c>
      <c r="E434" s="17">
        <f t="shared" si="110"/>
        <v>7.87</v>
      </c>
      <c r="F434" s="18">
        <f t="shared" si="105"/>
        <v>1.15226939970717</v>
      </c>
    </row>
    <row r="435" s="36" customFormat="1" ht="24" customHeight="1" spans="1:6">
      <c r="A435" s="50">
        <v>2050701</v>
      </c>
      <c r="B435" s="51" t="s">
        <v>376</v>
      </c>
      <c r="C435" s="54">
        <v>6.83</v>
      </c>
      <c r="D435" s="55">
        <v>14.7</v>
      </c>
      <c r="E435" s="17">
        <f t="shared" si="110"/>
        <v>7.87</v>
      </c>
      <c r="F435" s="18">
        <f t="shared" si="105"/>
        <v>1.15226939970717</v>
      </c>
    </row>
    <row r="436" s="36" customFormat="1" ht="24" customHeight="1" spans="1:6">
      <c r="A436" s="50">
        <v>2050702</v>
      </c>
      <c r="B436" s="51" t="s">
        <v>377</v>
      </c>
      <c r="C436" s="54">
        <v>0</v>
      </c>
      <c r="D436" s="55">
        <v>0</v>
      </c>
      <c r="E436" s="17">
        <f t="shared" si="110"/>
        <v>0</v>
      </c>
      <c r="F436" s="18"/>
    </row>
    <row r="437" ht="24" customHeight="1" spans="1:6">
      <c r="A437" s="50">
        <v>2050799</v>
      </c>
      <c r="B437" s="51" t="s">
        <v>378</v>
      </c>
      <c r="C437" s="54">
        <v>0</v>
      </c>
      <c r="D437" s="55">
        <v>0</v>
      </c>
      <c r="E437" s="17">
        <f t="shared" si="110"/>
        <v>0</v>
      </c>
      <c r="F437" s="18"/>
    </row>
    <row r="438" ht="24" customHeight="1" spans="1:6">
      <c r="A438" s="47">
        <v>20508</v>
      </c>
      <c r="B438" s="47" t="s">
        <v>379</v>
      </c>
      <c r="C438" s="48">
        <f t="shared" ref="C438" si="121">SUM(C439:C443)</f>
        <v>5.71</v>
      </c>
      <c r="D438" s="49">
        <f t="shared" ref="D438" si="122">SUM(D439:D443)</f>
        <v>2.7</v>
      </c>
      <c r="E438" s="17">
        <f t="shared" si="110"/>
        <v>-3.01</v>
      </c>
      <c r="F438" s="18">
        <f t="shared" si="105"/>
        <v>-0.527145359019264</v>
      </c>
    </row>
    <row r="439" ht="24" customHeight="1" spans="1:6">
      <c r="A439" s="50">
        <v>2050801</v>
      </c>
      <c r="B439" s="51" t="s">
        <v>380</v>
      </c>
      <c r="C439" s="54">
        <v>0</v>
      </c>
      <c r="D439" s="55">
        <v>0</v>
      </c>
      <c r="E439" s="17">
        <f t="shared" si="110"/>
        <v>0</v>
      </c>
      <c r="F439" s="18"/>
    </row>
    <row r="440" ht="24" customHeight="1" spans="1:6">
      <c r="A440" s="50">
        <v>2050802</v>
      </c>
      <c r="B440" s="51" t="s">
        <v>381</v>
      </c>
      <c r="C440" s="54">
        <v>0</v>
      </c>
      <c r="D440" s="55">
        <v>0</v>
      </c>
      <c r="E440" s="17">
        <f t="shared" si="110"/>
        <v>0</v>
      </c>
      <c r="F440" s="18"/>
    </row>
    <row r="441" ht="24" customHeight="1" spans="1:6">
      <c r="A441" s="50">
        <v>2050803</v>
      </c>
      <c r="B441" s="51" t="s">
        <v>382</v>
      </c>
      <c r="C441" s="54">
        <v>5.71</v>
      </c>
      <c r="D441" s="55">
        <v>2.7</v>
      </c>
      <c r="E441" s="17">
        <f t="shared" si="110"/>
        <v>-3.01</v>
      </c>
      <c r="F441" s="18">
        <f t="shared" si="105"/>
        <v>-0.527145359019264</v>
      </c>
    </row>
    <row r="442" ht="24" customHeight="1" spans="1:6">
      <c r="A442" s="50">
        <v>2050804</v>
      </c>
      <c r="B442" s="51" t="s">
        <v>383</v>
      </c>
      <c r="C442" s="54">
        <v>0</v>
      </c>
      <c r="D442" s="55">
        <v>0</v>
      </c>
      <c r="E442" s="17">
        <f t="shared" si="110"/>
        <v>0</v>
      </c>
      <c r="F442" s="18"/>
    </row>
    <row r="443" ht="24" customHeight="1" spans="1:6">
      <c r="A443" s="50">
        <v>2050899</v>
      </c>
      <c r="B443" s="51" t="s">
        <v>384</v>
      </c>
      <c r="C443" s="54">
        <v>0</v>
      </c>
      <c r="D443" s="55">
        <v>0</v>
      </c>
      <c r="E443" s="17">
        <f t="shared" si="110"/>
        <v>0</v>
      </c>
      <c r="F443" s="18"/>
    </row>
    <row r="444" ht="24" customHeight="1" spans="1:6">
      <c r="A444" s="47">
        <v>20509</v>
      </c>
      <c r="B444" s="47" t="s">
        <v>385</v>
      </c>
      <c r="C444" s="48">
        <f t="shared" ref="C444" si="123">SUM(C445:C450)</f>
        <v>576</v>
      </c>
      <c r="D444" s="49">
        <f t="shared" ref="D444" si="124">SUM(D445:D450)</f>
        <v>460.44</v>
      </c>
      <c r="E444" s="17">
        <f t="shared" si="110"/>
        <v>-115.56</v>
      </c>
      <c r="F444" s="18">
        <f t="shared" si="105"/>
        <v>-0.200625</v>
      </c>
    </row>
    <row r="445" ht="24" customHeight="1" spans="1:6">
      <c r="A445" s="50">
        <v>2050901</v>
      </c>
      <c r="B445" s="51" t="s">
        <v>386</v>
      </c>
      <c r="C445" s="54">
        <v>0</v>
      </c>
      <c r="D445" s="55">
        <v>26.93</v>
      </c>
      <c r="E445" s="17">
        <f t="shared" si="110"/>
        <v>26.93</v>
      </c>
      <c r="F445" s="18"/>
    </row>
    <row r="446" ht="24" customHeight="1" spans="1:6">
      <c r="A446" s="50">
        <v>2050902</v>
      </c>
      <c r="B446" s="51" t="s">
        <v>387</v>
      </c>
      <c r="C446" s="54">
        <v>0</v>
      </c>
      <c r="D446" s="55">
        <v>0</v>
      </c>
      <c r="E446" s="17">
        <f t="shared" si="110"/>
        <v>0</v>
      </c>
      <c r="F446" s="18"/>
    </row>
    <row r="447" s="35" customFormat="1" ht="24" customHeight="1" spans="1:6">
      <c r="A447" s="50">
        <v>2050903</v>
      </c>
      <c r="B447" s="51" t="s">
        <v>388</v>
      </c>
      <c r="C447" s="54">
        <v>0</v>
      </c>
      <c r="D447" s="55">
        <v>0</v>
      </c>
      <c r="E447" s="17">
        <f t="shared" si="110"/>
        <v>0</v>
      </c>
      <c r="F447" s="18"/>
    </row>
    <row r="448" ht="24" customHeight="1" spans="1:6">
      <c r="A448" s="50">
        <v>2050904</v>
      </c>
      <c r="B448" s="51" t="s">
        <v>389</v>
      </c>
      <c r="C448" s="54">
        <v>0</v>
      </c>
      <c r="D448" s="55">
        <v>0</v>
      </c>
      <c r="E448" s="17">
        <f t="shared" si="110"/>
        <v>0</v>
      </c>
      <c r="F448" s="18"/>
    </row>
    <row r="449" s="36" customFormat="1" ht="24" customHeight="1" spans="1:6">
      <c r="A449" s="50">
        <v>2050905</v>
      </c>
      <c r="B449" s="51" t="s">
        <v>390</v>
      </c>
      <c r="C449" s="54">
        <v>0</v>
      </c>
      <c r="D449" s="55">
        <v>49.96</v>
      </c>
      <c r="E449" s="17">
        <f t="shared" si="110"/>
        <v>49.96</v>
      </c>
      <c r="F449" s="18"/>
    </row>
    <row r="450" s="36" customFormat="1" ht="24" customHeight="1" spans="1:6">
      <c r="A450" s="50">
        <v>2050999</v>
      </c>
      <c r="B450" s="51" t="s">
        <v>391</v>
      </c>
      <c r="C450" s="54">
        <v>576</v>
      </c>
      <c r="D450" s="55">
        <v>383.55</v>
      </c>
      <c r="E450" s="17">
        <f t="shared" si="110"/>
        <v>-192.45</v>
      </c>
      <c r="F450" s="18">
        <f t="shared" si="105"/>
        <v>-0.334114583333333</v>
      </c>
    </row>
    <row r="451" s="36" customFormat="1" ht="24" customHeight="1" spans="1:6">
      <c r="A451" s="47">
        <v>20599</v>
      </c>
      <c r="B451" s="47" t="s">
        <v>392</v>
      </c>
      <c r="C451" s="48">
        <f t="shared" ref="C451:D451" si="125">C452</f>
        <v>40</v>
      </c>
      <c r="D451" s="49">
        <f t="shared" si="125"/>
        <v>42.49</v>
      </c>
      <c r="E451" s="17">
        <f t="shared" si="110"/>
        <v>2.49</v>
      </c>
      <c r="F451" s="18">
        <f t="shared" si="105"/>
        <v>0.06225</v>
      </c>
    </row>
    <row r="452" s="36" customFormat="1" ht="24" customHeight="1" spans="1:6">
      <c r="A452" s="50">
        <v>2059999</v>
      </c>
      <c r="B452" s="51" t="s">
        <v>393</v>
      </c>
      <c r="C452" s="54">
        <v>40</v>
      </c>
      <c r="D452" s="55">
        <v>42.49</v>
      </c>
      <c r="E452" s="17">
        <f t="shared" si="110"/>
        <v>2.49</v>
      </c>
      <c r="F452" s="18">
        <f t="shared" si="105"/>
        <v>0.06225</v>
      </c>
    </row>
    <row r="453" s="36" customFormat="1" ht="24" customHeight="1" spans="1:6">
      <c r="A453" s="47">
        <v>206</v>
      </c>
      <c r="B453" s="47" t="s">
        <v>394</v>
      </c>
      <c r="C453" s="48">
        <f t="shared" ref="C453" si="126">SUM(C454,C459,C468,C474,C480,C485,C490,C497,C501,C504)</f>
        <v>0</v>
      </c>
      <c r="D453" s="49">
        <f t="shared" ref="D453" si="127">SUM(D454,D459,D468,D474,D480,D485,D490,D497,D501,D504)</f>
        <v>0</v>
      </c>
      <c r="E453" s="17">
        <f t="shared" si="110"/>
        <v>0</v>
      </c>
      <c r="F453" s="18"/>
    </row>
    <row r="454" s="36" customFormat="1" ht="24" customHeight="1" spans="1:6">
      <c r="A454" s="47">
        <v>20601</v>
      </c>
      <c r="B454" s="47" t="s">
        <v>395</v>
      </c>
      <c r="C454" s="48">
        <f t="shared" ref="C454" si="128">SUM(C455:C458)</f>
        <v>0</v>
      </c>
      <c r="D454" s="49">
        <f t="shared" ref="D454" si="129">SUM(D455:D458)</f>
        <v>0</v>
      </c>
      <c r="E454" s="17">
        <f t="shared" si="110"/>
        <v>0</v>
      </c>
      <c r="F454" s="18"/>
    </row>
    <row r="455" s="36" customFormat="1" ht="24" customHeight="1" spans="1:6">
      <c r="A455" s="50">
        <v>2060101</v>
      </c>
      <c r="B455" s="51" t="s">
        <v>99</v>
      </c>
      <c r="C455" s="54">
        <v>0</v>
      </c>
      <c r="D455" s="55">
        <v>0</v>
      </c>
      <c r="E455" s="17">
        <f t="shared" si="110"/>
        <v>0</v>
      </c>
      <c r="F455" s="18"/>
    </row>
    <row r="456" s="36" customFormat="1" ht="24" customHeight="1" spans="1:6">
      <c r="A456" s="50">
        <v>2060102</v>
      </c>
      <c r="B456" s="51" t="s">
        <v>100</v>
      </c>
      <c r="C456" s="54">
        <v>0</v>
      </c>
      <c r="D456" s="55">
        <v>0</v>
      </c>
      <c r="E456" s="17">
        <f t="shared" si="110"/>
        <v>0</v>
      </c>
      <c r="F456" s="18"/>
    </row>
    <row r="457" s="36" customFormat="1" ht="24" customHeight="1" spans="1:6">
      <c r="A457" s="50">
        <v>2060103</v>
      </c>
      <c r="B457" s="51" t="s">
        <v>101</v>
      </c>
      <c r="C457" s="54">
        <v>0</v>
      </c>
      <c r="D457" s="55">
        <v>0</v>
      </c>
      <c r="E457" s="17">
        <f t="shared" si="110"/>
        <v>0</v>
      </c>
      <c r="F457" s="18"/>
    </row>
    <row r="458" s="36" customFormat="1" ht="24" customHeight="1" spans="1:6">
      <c r="A458" s="50">
        <v>2060199</v>
      </c>
      <c r="B458" s="51" t="s">
        <v>396</v>
      </c>
      <c r="C458" s="54">
        <v>0</v>
      </c>
      <c r="D458" s="55">
        <v>0</v>
      </c>
      <c r="E458" s="17">
        <f t="shared" si="110"/>
        <v>0</v>
      </c>
      <c r="F458" s="18"/>
    </row>
    <row r="459" s="36" customFormat="1" ht="24" customHeight="1" spans="1:6">
      <c r="A459" s="47">
        <v>20602</v>
      </c>
      <c r="B459" s="47" t="s">
        <v>397</v>
      </c>
      <c r="C459" s="48">
        <f t="shared" ref="C459" si="130">SUM(C460:C467)</f>
        <v>0</v>
      </c>
      <c r="D459" s="49">
        <f t="shared" ref="D459" si="131">SUM(D460:D467)</f>
        <v>0</v>
      </c>
      <c r="E459" s="17">
        <f t="shared" si="110"/>
        <v>0</v>
      </c>
      <c r="F459" s="18"/>
    </row>
    <row r="460" s="36" customFormat="1" ht="24" customHeight="1" spans="1:6">
      <c r="A460" s="50">
        <v>2060201</v>
      </c>
      <c r="B460" s="51" t="s">
        <v>398</v>
      </c>
      <c r="C460" s="54">
        <v>0</v>
      </c>
      <c r="D460" s="55">
        <v>0</v>
      </c>
      <c r="E460" s="17">
        <f t="shared" si="110"/>
        <v>0</v>
      </c>
      <c r="F460" s="18"/>
    </row>
    <row r="461" s="36" customFormat="1" ht="24" customHeight="1" spans="1:6">
      <c r="A461" s="50">
        <v>2060202</v>
      </c>
      <c r="B461" s="51" t="s">
        <v>399</v>
      </c>
      <c r="C461" s="54">
        <v>0</v>
      </c>
      <c r="D461" s="55">
        <v>0</v>
      </c>
      <c r="E461" s="17">
        <f t="shared" si="110"/>
        <v>0</v>
      </c>
      <c r="F461" s="18"/>
    </row>
    <row r="462" s="36" customFormat="1" ht="24" customHeight="1" spans="1:6">
      <c r="A462" s="50">
        <v>2060203</v>
      </c>
      <c r="B462" s="51" t="s">
        <v>400</v>
      </c>
      <c r="C462" s="54">
        <v>0</v>
      </c>
      <c r="D462" s="55">
        <v>0</v>
      </c>
      <c r="E462" s="17">
        <f t="shared" si="110"/>
        <v>0</v>
      </c>
      <c r="F462" s="18"/>
    </row>
    <row r="463" s="36" customFormat="1" ht="24" customHeight="1" spans="1:6">
      <c r="A463" s="50">
        <v>2060204</v>
      </c>
      <c r="B463" s="51" t="s">
        <v>401</v>
      </c>
      <c r="C463" s="54">
        <v>0</v>
      </c>
      <c r="D463" s="55">
        <v>0</v>
      </c>
      <c r="E463" s="17">
        <f t="shared" si="110"/>
        <v>0</v>
      </c>
      <c r="F463" s="18"/>
    </row>
    <row r="464" s="36" customFormat="1" ht="24" customHeight="1" spans="1:6">
      <c r="A464" s="50">
        <v>2060205</v>
      </c>
      <c r="B464" s="51" t="s">
        <v>402</v>
      </c>
      <c r="C464" s="54">
        <v>0</v>
      </c>
      <c r="D464" s="55">
        <v>0</v>
      </c>
      <c r="E464" s="17">
        <f t="shared" si="110"/>
        <v>0</v>
      </c>
      <c r="F464" s="18"/>
    </row>
    <row r="465" s="36" customFormat="1" ht="24" customHeight="1" spans="1:6">
      <c r="A465" s="50">
        <v>2060206</v>
      </c>
      <c r="B465" s="51" t="s">
        <v>403</v>
      </c>
      <c r="C465" s="54">
        <v>0</v>
      </c>
      <c r="D465" s="55">
        <v>0</v>
      </c>
      <c r="E465" s="17">
        <f t="shared" si="110"/>
        <v>0</v>
      </c>
      <c r="F465" s="18"/>
    </row>
    <row r="466" s="36" customFormat="1" ht="24" customHeight="1" spans="1:6">
      <c r="A466" s="50">
        <v>2060207</v>
      </c>
      <c r="B466" s="51" t="s">
        <v>404</v>
      </c>
      <c r="C466" s="54">
        <v>0</v>
      </c>
      <c r="D466" s="55">
        <v>0</v>
      </c>
      <c r="E466" s="17">
        <f t="shared" si="110"/>
        <v>0</v>
      </c>
      <c r="F466" s="18"/>
    </row>
    <row r="467" s="36" customFormat="1" ht="24" customHeight="1" spans="1:6">
      <c r="A467" s="50">
        <v>2060299</v>
      </c>
      <c r="B467" s="51" t="s">
        <v>405</v>
      </c>
      <c r="C467" s="54">
        <v>0</v>
      </c>
      <c r="D467" s="55">
        <v>0</v>
      </c>
      <c r="E467" s="17">
        <f t="shared" si="110"/>
        <v>0</v>
      </c>
      <c r="F467" s="18"/>
    </row>
    <row r="468" s="36" customFormat="1" ht="24" customHeight="1" spans="1:6">
      <c r="A468" s="47">
        <v>20603</v>
      </c>
      <c r="B468" s="47" t="s">
        <v>406</v>
      </c>
      <c r="C468" s="54">
        <f t="shared" ref="C468" si="132">SUM(C469:C473)</f>
        <v>0</v>
      </c>
      <c r="D468" s="55">
        <f t="shared" ref="D468" si="133">SUM(D469:D473)</f>
        <v>0</v>
      </c>
      <c r="E468" s="17">
        <f t="shared" si="110"/>
        <v>0</v>
      </c>
      <c r="F468" s="18"/>
    </row>
    <row r="469" ht="24" customHeight="1" spans="1:6">
      <c r="A469" s="50">
        <v>2060301</v>
      </c>
      <c r="B469" s="51" t="s">
        <v>398</v>
      </c>
      <c r="C469" s="54">
        <v>0</v>
      </c>
      <c r="D469" s="55">
        <v>0</v>
      </c>
      <c r="E469" s="17">
        <f t="shared" si="110"/>
        <v>0</v>
      </c>
      <c r="F469" s="18"/>
    </row>
    <row r="470" s="36" customFormat="1" ht="24" customHeight="1" spans="1:6">
      <c r="A470" s="50">
        <v>2060302</v>
      </c>
      <c r="B470" s="51" t="s">
        <v>407</v>
      </c>
      <c r="C470" s="54">
        <v>0</v>
      </c>
      <c r="D470" s="55">
        <v>0</v>
      </c>
      <c r="E470" s="17">
        <f t="shared" si="110"/>
        <v>0</v>
      </c>
      <c r="F470" s="18"/>
    </row>
    <row r="471" s="36" customFormat="1" ht="24" customHeight="1" spans="1:6">
      <c r="A471" s="50">
        <v>2060303</v>
      </c>
      <c r="B471" s="51" t="s">
        <v>408</v>
      </c>
      <c r="C471" s="54">
        <v>0</v>
      </c>
      <c r="D471" s="55">
        <v>0</v>
      </c>
      <c r="E471" s="17">
        <f t="shared" si="110"/>
        <v>0</v>
      </c>
      <c r="F471" s="18"/>
    </row>
    <row r="472" s="36" customFormat="1" ht="24" customHeight="1" spans="1:6">
      <c r="A472" s="50">
        <v>2060304</v>
      </c>
      <c r="B472" s="51" t="s">
        <v>409</v>
      </c>
      <c r="C472" s="54">
        <v>0</v>
      </c>
      <c r="D472" s="55">
        <v>0</v>
      </c>
      <c r="E472" s="17">
        <f t="shared" si="110"/>
        <v>0</v>
      </c>
      <c r="F472" s="18"/>
    </row>
    <row r="473" s="36" customFormat="1" ht="24" customHeight="1" spans="1:6">
      <c r="A473" s="50">
        <v>2060399</v>
      </c>
      <c r="B473" s="51" t="s">
        <v>410</v>
      </c>
      <c r="C473" s="54">
        <v>0</v>
      </c>
      <c r="D473" s="55">
        <v>0</v>
      </c>
      <c r="E473" s="17">
        <f t="shared" si="110"/>
        <v>0</v>
      </c>
      <c r="F473" s="18"/>
    </row>
    <row r="474" s="36" customFormat="1" ht="24" customHeight="1" spans="1:6">
      <c r="A474" s="47">
        <v>20604</v>
      </c>
      <c r="B474" s="47" t="s">
        <v>411</v>
      </c>
      <c r="C474" s="48">
        <f t="shared" ref="C474" si="134">SUM(C475:C479)</f>
        <v>0</v>
      </c>
      <c r="D474" s="49">
        <f t="shared" ref="D474" si="135">SUM(D475:D479)</f>
        <v>0</v>
      </c>
      <c r="E474" s="17">
        <f t="shared" si="110"/>
        <v>0</v>
      </c>
      <c r="F474" s="18"/>
    </row>
    <row r="475" s="36" customFormat="1" ht="24" customHeight="1" spans="1:6">
      <c r="A475" s="50">
        <v>2060401</v>
      </c>
      <c r="B475" s="51" t="s">
        <v>398</v>
      </c>
      <c r="C475" s="54">
        <v>0</v>
      </c>
      <c r="D475" s="55">
        <v>0</v>
      </c>
      <c r="E475" s="17">
        <f t="shared" si="110"/>
        <v>0</v>
      </c>
      <c r="F475" s="18"/>
    </row>
    <row r="476" s="36" customFormat="1" ht="24" customHeight="1" spans="1:6">
      <c r="A476" s="50">
        <v>2060402</v>
      </c>
      <c r="B476" s="51" t="s">
        <v>412</v>
      </c>
      <c r="C476" s="54">
        <v>0</v>
      </c>
      <c r="D476" s="55">
        <v>0</v>
      </c>
      <c r="E476" s="17">
        <f t="shared" ref="E476:E539" si="136">D476-C476</f>
        <v>0</v>
      </c>
      <c r="F476" s="18"/>
    </row>
    <row r="477" s="36" customFormat="1" ht="24" customHeight="1" spans="1:6">
      <c r="A477" s="50">
        <v>2060403</v>
      </c>
      <c r="B477" s="51" t="s">
        <v>413</v>
      </c>
      <c r="C477" s="54">
        <v>0</v>
      </c>
      <c r="D477" s="55">
        <v>0</v>
      </c>
      <c r="E477" s="17">
        <f t="shared" si="136"/>
        <v>0</v>
      </c>
      <c r="F477" s="18"/>
    </row>
    <row r="478" s="36" customFormat="1" ht="24" customHeight="1" spans="1:6">
      <c r="A478" s="50">
        <v>2060404</v>
      </c>
      <c r="B478" s="51" t="s">
        <v>414</v>
      </c>
      <c r="C478" s="54">
        <v>0</v>
      </c>
      <c r="D478" s="55">
        <v>0</v>
      </c>
      <c r="E478" s="17">
        <f t="shared" si="136"/>
        <v>0</v>
      </c>
      <c r="F478" s="18"/>
    </row>
    <row r="479" s="36" customFormat="1" ht="24" customHeight="1" spans="1:6">
      <c r="A479" s="50">
        <v>2060499</v>
      </c>
      <c r="B479" s="51" t="s">
        <v>415</v>
      </c>
      <c r="C479" s="54">
        <v>0</v>
      </c>
      <c r="D479" s="55">
        <v>0</v>
      </c>
      <c r="E479" s="17">
        <f t="shared" si="136"/>
        <v>0</v>
      </c>
      <c r="F479" s="18"/>
    </row>
    <row r="480" s="36" customFormat="1" ht="24" customHeight="1" spans="1:6">
      <c r="A480" s="47">
        <v>20605</v>
      </c>
      <c r="B480" s="47" t="s">
        <v>416</v>
      </c>
      <c r="C480" s="48">
        <f t="shared" ref="C480" si="137">SUM(C481:C484)</f>
        <v>0</v>
      </c>
      <c r="D480" s="49">
        <f t="shared" ref="D480" si="138">SUM(D481:D484)</f>
        <v>0</v>
      </c>
      <c r="E480" s="17">
        <f t="shared" si="136"/>
        <v>0</v>
      </c>
      <c r="F480" s="18"/>
    </row>
    <row r="481" s="36" customFormat="1" ht="24" customHeight="1" spans="1:6">
      <c r="A481" s="50">
        <v>2060501</v>
      </c>
      <c r="B481" s="51" t="s">
        <v>398</v>
      </c>
      <c r="C481" s="54">
        <v>0</v>
      </c>
      <c r="D481" s="55">
        <v>0</v>
      </c>
      <c r="E481" s="17">
        <f t="shared" si="136"/>
        <v>0</v>
      </c>
      <c r="F481" s="18"/>
    </row>
    <row r="482" s="36" customFormat="1" ht="24" customHeight="1" spans="1:6">
      <c r="A482" s="50">
        <v>2060502</v>
      </c>
      <c r="B482" s="51" t="s">
        <v>417</v>
      </c>
      <c r="C482" s="54">
        <v>0</v>
      </c>
      <c r="D482" s="55">
        <v>0</v>
      </c>
      <c r="E482" s="17">
        <f t="shared" si="136"/>
        <v>0</v>
      </c>
      <c r="F482" s="18"/>
    </row>
    <row r="483" s="36" customFormat="1" ht="24" customHeight="1" spans="1:6">
      <c r="A483" s="50">
        <v>2060503</v>
      </c>
      <c r="B483" s="51" t="s">
        <v>418</v>
      </c>
      <c r="C483" s="54">
        <v>0</v>
      </c>
      <c r="D483" s="55">
        <v>0</v>
      </c>
      <c r="E483" s="17">
        <f t="shared" si="136"/>
        <v>0</v>
      </c>
      <c r="F483" s="18"/>
    </row>
    <row r="484" s="36" customFormat="1" ht="24" customHeight="1" spans="1:6">
      <c r="A484" s="50">
        <v>2060599</v>
      </c>
      <c r="B484" s="51" t="s">
        <v>419</v>
      </c>
      <c r="C484" s="54">
        <v>0</v>
      </c>
      <c r="D484" s="55">
        <v>0</v>
      </c>
      <c r="E484" s="17">
        <f t="shared" si="136"/>
        <v>0</v>
      </c>
      <c r="F484" s="18"/>
    </row>
    <row r="485" s="36" customFormat="1" ht="24" customHeight="1" spans="1:6">
      <c r="A485" s="47">
        <v>20606</v>
      </c>
      <c r="B485" s="47" t="s">
        <v>420</v>
      </c>
      <c r="C485" s="48">
        <f t="shared" ref="C485" si="139">SUM(C486:C489)</f>
        <v>0</v>
      </c>
      <c r="D485" s="49">
        <f t="shared" ref="D485" si="140">SUM(D486:D489)</f>
        <v>0</v>
      </c>
      <c r="E485" s="17">
        <f t="shared" si="136"/>
        <v>0</v>
      </c>
      <c r="F485" s="18"/>
    </row>
    <row r="486" s="36" customFormat="1" ht="24" customHeight="1" spans="1:6">
      <c r="A486" s="50">
        <v>2060601</v>
      </c>
      <c r="B486" s="51" t="s">
        <v>421</v>
      </c>
      <c r="C486" s="54">
        <v>0</v>
      </c>
      <c r="D486" s="55">
        <v>0</v>
      </c>
      <c r="E486" s="17">
        <f t="shared" si="136"/>
        <v>0</v>
      </c>
      <c r="F486" s="18"/>
    </row>
    <row r="487" s="36" customFormat="1" ht="24" customHeight="1" spans="1:6">
      <c r="A487" s="50">
        <v>2060602</v>
      </c>
      <c r="B487" s="51" t="s">
        <v>422</v>
      </c>
      <c r="C487" s="54">
        <v>0</v>
      </c>
      <c r="D487" s="55">
        <v>0</v>
      </c>
      <c r="E487" s="17">
        <f t="shared" si="136"/>
        <v>0</v>
      </c>
      <c r="F487" s="18"/>
    </row>
    <row r="488" s="36" customFormat="1" ht="24" customHeight="1" spans="1:6">
      <c r="A488" s="50">
        <v>2060603</v>
      </c>
      <c r="B488" s="51" t="s">
        <v>423</v>
      </c>
      <c r="C488" s="54">
        <v>0</v>
      </c>
      <c r="D488" s="55">
        <v>0</v>
      </c>
      <c r="E488" s="17">
        <f t="shared" si="136"/>
        <v>0</v>
      </c>
      <c r="F488" s="18"/>
    </row>
    <row r="489" s="36" customFormat="1" ht="24" customHeight="1" spans="1:6">
      <c r="A489" s="50">
        <v>2060699</v>
      </c>
      <c r="B489" s="51" t="s">
        <v>424</v>
      </c>
      <c r="C489" s="54">
        <v>0</v>
      </c>
      <c r="D489" s="55">
        <v>0</v>
      </c>
      <c r="E489" s="17">
        <f t="shared" si="136"/>
        <v>0</v>
      </c>
      <c r="F489" s="18"/>
    </row>
    <row r="490" s="36" customFormat="1" ht="24" customHeight="1" spans="1:6">
      <c r="A490" s="47">
        <v>20607</v>
      </c>
      <c r="B490" s="47" t="s">
        <v>425</v>
      </c>
      <c r="C490" s="48">
        <f t="shared" ref="C490" si="141">SUM(C491:C496)</f>
        <v>0</v>
      </c>
      <c r="D490" s="49">
        <f t="shared" ref="D490" si="142">SUM(D491:D496)</f>
        <v>0</v>
      </c>
      <c r="E490" s="17">
        <f t="shared" si="136"/>
        <v>0</v>
      </c>
      <c r="F490" s="18"/>
    </row>
    <row r="491" s="36" customFormat="1" ht="24" customHeight="1" spans="1:6">
      <c r="A491" s="50">
        <v>2060701</v>
      </c>
      <c r="B491" s="51" t="s">
        <v>398</v>
      </c>
      <c r="C491" s="54">
        <v>0</v>
      </c>
      <c r="D491" s="55">
        <v>0</v>
      </c>
      <c r="E491" s="17">
        <f t="shared" si="136"/>
        <v>0</v>
      </c>
      <c r="F491" s="18"/>
    </row>
    <row r="492" s="36" customFormat="1" ht="24" customHeight="1" spans="1:6">
      <c r="A492" s="50">
        <v>2060702</v>
      </c>
      <c r="B492" s="51" t="s">
        <v>426</v>
      </c>
      <c r="C492" s="54">
        <v>0</v>
      </c>
      <c r="D492" s="55">
        <v>0</v>
      </c>
      <c r="E492" s="17">
        <f t="shared" si="136"/>
        <v>0</v>
      </c>
      <c r="F492" s="18"/>
    </row>
    <row r="493" s="36" customFormat="1" ht="24" customHeight="1" spans="1:6">
      <c r="A493" s="50">
        <v>2060703</v>
      </c>
      <c r="B493" s="51" t="s">
        <v>427</v>
      </c>
      <c r="C493" s="54">
        <v>0</v>
      </c>
      <c r="D493" s="55">
        <v>0</v>
      </c>
      <c r="E493" s="17">
        <f t="shared" si="136"/>
        <v>0</v>
      </c>
      <c r="F493" s="18"/>
    </row>
    <row r="494" s="36" customFormat="1" ht="24" customHeight="1" spans="1:6">
      <c r="A494" s="50">
        <v>2060704</v>
      </c>
      <c r="B494" s="51" t="s">
        <v>428</v>
      </c>
      <c r="C494" s="54">
        <v>0</v>
      </c>
      <c r="D494" s="55">
        <v>0</v>
      </c>
      <c r="E494" s="17">
        <f t="shared" si="136"/>
        <v>0</v>
      </c>
      <c r="F494" s="18"/>
    </row>
    <row r="495" s="36" customFormat="1" ht="24" customHeight="1" spans="1:6">
      <c r="A495" s="50">
        <v>2060705</v>
      </c>
      <c r="B495" s="51" t="s">
        <v>429</v>
      </c>
      <c r="C495" s="54">
        <v>0</v>
      </c>
      <c r="D495" s="55">
        <v>0</v>
      </c>
      <c r="E495" s="17">
        <f t="shared" si="136"/>
        <v>0</v>
      </c>
      <c r="F495" s="18"/>
    </row>
    <row r="496" s="36" customFormat="1" ht="24" customHeight="1" spans="1:6">
      <c r="A496" s="50">
        <v>2060799</v>
      </c>
      <c r="B496" s="51" t="s">
        <v>430</v>
      </c>
      <c r="C496" s="54">
        <v>0</v>
      </c>
      <c r="D496" s="55">
        <v>0</v>
      </c>
      <c r="E496" s="17">
        <f t="shared" si="136"/>
        <v>0</v>
      </c>
      <c r="F496" s="18"/>
    </row>
    <row r="497" s="36" customFormat="1" ht="24" customHeight="1" spans="1:6">
      <c r="A497" s="47">
        <v>20608</v>
      </c>
      <c r="B497" s="47" t="s">
        <v>431</v>
      </c>
      <c r="C497" s="48">
        <f t="shared" ref="C497" si="143">SUM(C498:C500)</f>
        <v>0</v>
      </c>
      <c r="D497" s="49">
        <f t="shared" ref="D497" si="144">SUM(D498:D500)</f>
        <v>0</v>
      </c>
      <c r="E497" s="17">
        <f t="shared" si="136"/>
        <v>0</v>
      </c>
      <c r="F497" s="18"/>
    </row>
    <row r="498" s="36" customFormat="1" ht="24" customHeight="1" spans="1:6">
      <c r="A498" s="50">
        <v>2060801</v>
      </c>
      <c r="B498" s="51" t="s">
        <v>432</v>
      </c>
      <c r="C498" s="54">
        <v>0</v>
      </c>
      <c r="D498" s="55">
        <v>0</v>
      </c>
      <c r="E498" s="17">
        <f t="shared" si="136"/>
        <v>0</v>
      </c>
      <c r="F498" s="18"/>
    </row>
    <row r="499" s="36" customFormat="1" ht="24" customHeight="1" spans="1:6">
      <c r="A499" s="50">
        <v>2060802</v>
      </c>
      <c r="B499" s="51" t="s">
        <v>433</v>
      </c>
      <c r="C499" s="54">
        <v>0</v>
      </c>
      <c r="D499" s="55">
        <v>0</v>
      </c>
      <c r="E499" s="17">
        <f t="shared" si="136"/>
        <v>0</v>
      </c>
      <c r="F499" s="18"/>
    </row>
    <row r="500" s="36" customFormat="1" ht="24" customHeight="1" spans="1:6">
      <c r="A500" s="50">
        <v>2060899</v>
      </c>
      <c r="B500" s="51" t="s">
        <v>434</v>
      </c>
      <c r="C500" s="54">
        <v>0</v>
      </c>
      <c r="D500" s="55">
        <v>0</v>
      </c>
      <c r="E500" s="17">
        <f t="shared" si="136"/>
        <v>0</v>
      </c>
      <c r="F500" s="18"/>
    </row>
    <row r="501" s="36" customFormat="1" ht="24" customHeight="1" spans="1:6">
      <c r="A501" s="47">
        <v>20609</v>
      </c>
      <c r="B501" s="47" t="s">
        <v>435</v>
      </c>
      <c r="C501" s="48">
        <f t="shared" ref="C501" si="145">SUM(C502:C503)</f>
        <v>0</v>
      </c>
      <c r="D501" s="49">
        <f t="shared" ref="D501" si="146">SUM(D502:D503)</f>
        <v>0</v>
      </c>
      <c r="E501" s="17">
        <f t="shared" si="136"/>
        <v>0</v>
      </c>
      <c r="F501" s="18"/>
    </row>
    <row r="502" s="36" customFormat="1" ht="24" customHeight="1" spans="1:6">
      <c r="A502" s="50">
        <v>2060901</v>
      </c>
      <c r="B502" s="51" t="s">
        <v>436</v>
      </c>
      <c r="C502" s="54">
        <v>0</v>
      </c>
      <c r="D502" s="55">
        <v>0</v>
      </c>
      <c r="E502" s="17">
        <f t="shared" si="136"/>
        <v>0</v>
      </c>
      <c r="F502" s="18"/>
    </row>
    <row r="503" ht="24" customHeight="1" spans="1:6">
      <c r="A503" s="50">
        <v>2060902</v>
      </c>
      <c r="B503" s="51" t="s">
        <v>437</v>
      </c>
      <c r="C503" s="60">
        <v>0</v>
      </c>
      <c r="D503" s="61">
        <v>0</v>
      </c>
      <c r="E503" s="17">
        <f t="shared" si="136"/>
        <v>0</v>
      </c>
      <c r="F503" s="18"/>
    </row>
    <row r="504" s="36" customFormat="1" ht="24" customHeight="1" spans="1:6">
      <c r="A504" s="66">
        <v>20699</v>
      </c>
      <c r="B504" s="66" t="s">
        <v>438</v>
      </c>
      <c r="C504" s="67">
        <f t="shared" ref="C504" si="147">SUM(C505:C506)</f>
        <v>0</v>
      </c>
      <c r="D504" s="68">
        <f t="shared" ref="D504" si="148">SUM(D505:D506)</f>
        <v>0</v>
      </c>
      <c r="E504" s="17">
        <f t="shared" si="136"/>
        <v>0</v>
      </c>
      <c r="F504" s="18"/>
    </row>
    <row r="505" ht="24" customHeight="1" spans="1:6">
      <c r="A505" s="27">
        <v>2069901</v>
      </c>
      <c r="B505" s="28" t="s">
        <v>439</v>
      </c>
      <c r="C505" s="60">
        <v>0</v>
      </c>
      <c r="D505" s="61">
        <v>0</v>
      </c>
      <c r="E505" s="17">
        <f t="shared" si="136"/>
        <v>0</v>
      </c>
      <c r="F505" s="18"/>
    </row>
    <row r="506" s="36" customFormat="1" ht="24" customHeight="1" spans="1:6">
      <c r="A506" s="27">
        <v>2069999</v>
      </c>
      <c r="B506" s="28" t="s">
        <v>440</v>
      </c>
      <c r="C506" s="54">
        <v>0</v>
      </c>
      <c r="D506" s="55">
        <v>0</v>
      </c>
      <c r="E506" s="17">
        <f t="shared" si="136"/>
        <v>0</v>
      </c>
      <c r="F506" s="18"/>
    </row>
    <row r="507" s="36" customFormat="1" ht="24" customHeight="1" spans="1:6">
      <c r="A507" s="29">
        <v>207</v>
      </c>
      <c r="B507" s="29" t="s">
        <v>441</v>
      </c>
      <c r="C507" s="48">
        <f t="shared" ref="C507" si="149">SUM(C508,C522,C530,C541,C552)</f>
        <v>142.33</v>
      </c>
      <c r="D507" s="49">
        <f t="shared" ref="D507" si="150">SUM(D508,D522,D530,D541,D552)</f>
        <v>160.82</v>
      </c>
      <c r="E507" s="17">
        <f t="shared" si="136"/>
        <v>18.49</v>
      </c>
      <c r="F507" s="18">
        <f t="shared" ref="F507:F511" si="151">E507/C507</f>
        <v>0.129909365558912</v>
      </c>
    </row>
    <row r="508" s="36" customFormat="1" ht="24" customHeight="1" spans="1:6">
      <c r="A508" s="29">
        <v>20701</v>
      </c>
      <c r="B508" s="29" t="s">
        <v>442</v>
      </c>
      <c r="C508" s="48">
        <f t="shared" ref="C508" si="152">SUM(C509:C521)</f>
        <v>41.33</v>
      </c>
      <c r="D508" s="49">
        <f t="shared" ref="D508" si="153">SUM(D509:D521)</f>
        <v>59.11</v>
      </c>
      <c r="E508" s="17">
        <f t="shared" si="136"/>
        <v>17.78</v>
      </c>
      <c r="F508" s="18">
        <f t="shared" si="151"/>
        <v>0.43019598354706</v>
      </c>
    </row>
    <row r="509" ht="24" customHeight="1" spans="1:6">
      <c r="A509" s="27">
        <v>2070101</v>
      </c>
      <c r="B509" s="28" t="s">
        <v>99</v>
      </c>
      <c r="C509" s="54">
        <v>0</v>
      </c>
      <c r="D509" s="55">
        <v>0</v>
      </c>
      <c r="E509" s="17">
        <f t="shared" si="136"/>
        <v>0</v>
      </c>
      <c r="F509" s="18"/>
    </row>
    <row r="510" s="35" customFormat="1" ht="24" customHeight="1" spans="1:6">
      <c r="A510" s="27">
        <v>2070102</v>
      </c>
      <c r="B510" s="28" t="s">
        <v>100</v>
      </c>
      <c r="C510" s="54">
        <v>0</v>
      </c>
      <c r="D510" s="55">
        <v>0</v>
      </c>
      <c r="E510" s="17">
        <f t="shared" si="136"/>
        <v>0</v>
      </c>
      <c r="F510" s="18"/>
    </row>
    <row r="511" ht="24" customHeight="1" spans="1:6">
      <c r="A511" s="27">
        <v>2070103</v>
      </c>
      <c r="B511" s="28" t="s">
        <v>101</v>
      </c>
      <c r="C511" s="54">
        <v>41.33</v>
      </c>
      <c r="D511" s="55">
        <v>47.87</v>
      </c>
      <c r="E511" s="17">
        <f t="shared" si="136"/>
        <v>6.54</v>
      </c>
      <c r="F511" s="18">
        <f t="shared" si="151"/>
        <v>0.158238567626421</v>
      </c>
    </row>
    <row r="512" s="36" customFormat="1" ht="24" customHeight="1" spans="1:6">
      <c r="A512" s="27">
        <v>2070104</v>
      </c>
      <c r="B512" s="28" t="s">
        <v>443</v>
      </c>
      <c r="C512" s="54">
        <v>0</v>
      </c>
      <c r="D512" s="55">
        <v>0</v>
      </c>
      <c r="E512" s="17">
        <f t="shared" si="136"/>
        <v>0</v>
      </c>
      <c r="F512" s="18"/>
    </row>
    <row r="513" s="36" customFormat="1" ht="24" customHeight="1" spans="1:6">
      <c r="A513" s="27">
        <v>2070105</v>
      </c>
      <c r="B513" s="28" t="s">
        <v>444</v>
      </c>
      <c r="C513" s="54">
        <v>0</v>
      </c>
      <c r="D513" s="55">
        <v>0</v>
      </c>
      <c r="E513" s="17">
        <f t="shared" si="136"/>
        <v>0</v>
      </c>
      <c r="F513" s="18"/>
    </row>
    <row r="514" s="36" customFormat="1" ht="24" customHeight="1" spans="1:6">
      <c r="A514" s="27">
        <v>2070106</v>
      </c>
      <c r="B514" s="28" t="s">
        <v>445</v>
      </c>
      <c r="C514" s="54">
        <v>0</v>
      </c>
      <c r="D514" s="55">
        <v>0</v>
      </c>
      <c r="E514" s="17">
        <f t="shared" si="136"/>
        <v>0</v>
      </c>
      <c r="F514" s="18"/>
    </row>
    <row r="515" s="36" customFormat="1" ht="24" customHeight="1" spans="1:6">
      <c r="A515" s="27">
        <v>2070107</v>
      </c>
      <c r="B515" s="28" t="s">
        <v>446</v>
      </c>
      <c r="C515" s="54">
        <v>0</v>
      </c>
      <c r="D515" s="55">
        <v>0</v>
      </c>
      <c r="E515" s="17">
        <f t="shared" si="136"/>
        <v>0</v>
      </c>
      <c r="F515" s="18"/>
    </row>
    <row r="516" s="36" customFormat="1" ht="24" customHeight="1" spans="1:6">
      <c r="A516" s="27">
        <v>2070108</v>
      </c>
      <c r="B516" s="28" t="s">
        <v>447</v>
      </c>
      <c r="C516" s="54">
        <v>0</v>
      </c>
      <c r="D516" s="55">
        <v>10</v>
      </c>
      <c r="E516" s="17">
        <f t="shared" si="136"/>
        <v>10</v>
      </c>
      <c r="F516" s="18"/>
    </row>
    <row r="517" s="36" customFormat="1" ht="24" customHeight="1" spans="1:6">
      <c r="A517" s="27">
        <v>2070109</v>
      </c>
      <c r="B517" s="28" t="s">
        <v>448</v>
      </c>
      <c r="C517" s="54">
        <v>0</v>
      </c>
      <c r="D517" s="55">
        <v>0</v>
      </c>
      <c r="E517" s="17">
        <f t="shared" si="136"/>
        <v>0</v>
      </c>
      <c r="F517" s="18"/>
    </row>
    <row r="518" s="36" customFormat="1" ht="24" customHeight="1" spans="1:6">
      <c r="A518" s="27">
        <v>2070110</v>
      </c>
      <c r="B518" s="28" t="s">
        <v>449</v>
      </c>
      <c r="C518" s="54">
        <v>0</v>
      </c>
      <c r="D518" s="55">
        <v>0</v>
      </c>
      <c r="E518" s="17">
        <f t="shared" si="136"/>
        <v>0</v>
      </c>
      <c r="F518" s="18"/>
    </row>
    <row r="519" s="36" customFormat="1" ht="24" customHeight="1" spans="1:6">
      <c r="A519" s="27">
        <v>2070111</v>
      </c>
      <c r="B519" s="28" t="s">
        <v>450</v>
      </c>
      <c r="C519" s="54">
        <v>0</v>
      </c>
      <c r="D519" s="55">
        <v>0</v>
      </c>
      <c r="E519" s="17">
        <f t="shared" si="136"/>
        <v>0</v>
      </c>
      <c r="F519" s="18"/>
    </row>
    <row r="520" ht="24" customHeight="1" spans="1:6">
      <c r="A520" s="27">
        <v>2070112</v>
      </c>
      <c r="B520" s="28" t="s">
        <v>451</v>
      </c>
      <c r="C520" s="54">
        <v>0</v>
      </c>
      <c r="D520" s="55">
        <v>0.4</v>
      </c>
      <c r="E520" s="17">
        <f t="shared" si="136"/>
        <v>0.4</v>
      </c>
      <c r="F520" s="18"/>
    </row>
    <row r="521" s="36" customFormat="1" ht="24" customHeight="1" spans="1:6">
      <c r="A521" s="27">
        <v>2070199</v>
      </c>
      <c r="B521" s="28" t="s">
        <v>452</v>
      </c>
      <c r="C521" s="54">
        <v>0</v>
      </c>
      <c r="D521" s="55">
        <v>0.84</v>
      </c>
      <c r="E521" s="17">
        <f t="shared" si="136"/>
        <v>0.84</v>
      </c>
      <c r="F521" s="18"/>
    </row>
    <row r="522" s="36" customFormat="1" ht="24" customHeight="1" spans="1:6">
      <c r="A522" s="29">
        <v>20702</v>
      </c>
      <c r="B522" s="29" t="s">
        <v>453</v>
      </c>
      <c r="C522" s="48">
        <f t="shared" ref="C522" si="154">SUM(C523:C529)</f>
        <v>0</v>
      </c>
      <c r="D522" s="49">
        <f t="shared" ref="D522" si="155">SUM(D523:D529)</f>
        <v>0.72</v>
      </c>
      <c r="E522" s="17">
        <f t="shared" si="136"/>
        <v>0.72</v>
      </c>
      <c r="F522" s="18"/>
    </row>
    <row r="523" s="36" customFormat="1" ht="24" customHeight="1" spans="1:6">
      <c r="A523" s="27">
        <v>2070201</v>
      </c>
      <c r="B523" s="28" t="s">
        <v>99</v>
      </c>
      <c r="C523" s="54">
        <v>0</v>
      </c>
      <c r="D523" s="55">
        <v>0</v>
      </c>
      <c r="E523" s="17">
        <f t="shared" si="136"/>
        <v>0</v>
      </c>
      <c r="F523" s="18"/>
    </row>
    <row r="524" s="36" customFormat="1" ht="24" customHeight="1" spans="1:6">
      <c r="A524" s="27">
        <v>2070202</v>
      </c>
      <c r="B524" s="28" t="s">
        <v>100</v>
      </c>
      <c r="C524" s="54">
        <v>0</v>
      </c>
      <c r="D524" s="55">
        <v>0</v>
      </c>
      <c r="E524" s="17">
        <f t="shared" si="136"/>
        <v>0</v>
      </c>
      <c r="F524" s="18"/>
    </row>
    <row r="525" s="36" customFormat="1" ht="24" customHeight="1" spans="1:6">
      <c r="A525" s="27">
        <v>2070203</v>
      </c>
      <c r="B525" s="28" t="s">
        <v>101</v>
      </c>
      <c r="C525" s="54">
        <v>0</v>
      </c>
      <c r="D525" s="55">
        <v>0</v>
      </c>
      <c r="E525" s="17">
        <f t="shared" si="136"/>
        <v>0</v>
      </c>
      <c r="F525" s="18"/>
    </row>
    <row r="526" s="36" customFormat="1" ht="24" customHeight="1" spans="1:6">
      <c r="A526" s="27">
        <v>2070204</v>
      </c>
      <c r="B526" s="28" t="s">
        <v>454</v>
      </c>
      <c r="C526" s="54">
        <v>0</v>
      </c>
      <c r="D526" s="55">
        <v>0</v>
      </c>
      <c r="E526" s="17">
        <f t="shared" si="136"/>
        <v>0</v>
      </c>
      <c r="F526" s="18"/>
    </row>
    <row r="527" ht="24" customHeight="1" spans="1:6">
      <c r="A527" s="27">
        <v>2070205</v>
      </c>
      <c r="B527" s="28" t="s">
        <v>455</v>
      </c>
      <c r="C527" s="54">
        <v>0</v>
      </c>
      <c r="D527" s="55">
        <v>0.72</v>
      </c>
      <c r="E527" s="17">
        <f t="shared" si="136"/>
        <v>0.72</v>
      </c>
      <c r="F527" s="18"/>
    </row>
    <row r="528" s="35" customFormat="1" ht="24" customHeight="1" spans="1:6">
      <c r="A528" s="27">
        <v>2070206</v>
      </c>
      <c r="B528" s="28" t="s">
        <v>456</v>
      </c>
      <c r="C528" s="54">
        <v>0</v>
      </c>
      <c r="D528" s="55">
        <v>0</v>
      </c>
      <c r="E528" s="17">
        <f t="shared" si="136"/>
        <v>0</v>
      </c>
      <c r="F528" s="18"/>
    </row>
    <row r="529" ht="24" customHeight="1" spans="1:6">
      <c r="A529" s="27">
        <v>2070299</v>
      </c>
      <c r="B529" s="28" t="s">
        <v>457</v>
      </c>
      <c r="C529" s="54">
        <v>0</v>
      </c>
      <c r="D529" s="55">
        <v>0</v>
      </c>
      <c r="E529" s="17">
        <f t="shared" si="136"/>
        <v>0</v>
      </c>
      <c r="F529" s="18"/>
    </row>
    <row r="530" ht="24" customHeight="1" spans="1:6">
      <c r="A530" s="29">
        <v>20703</v>
      </c>
      <c r="B530" s="29" t="s">
        <v>458</v>
      </c>
      <c r="C530" s="45">
        <f t="shared" ref="C530" si="156">SUM(C531:C540)</f>
        <v>0</v>
      </c>
      <c r="D530" s="46">
        <f t="shared" ref="D530" si="157">SUM(D531:D540)</f>
        <v>0</v>
      </c>
      <c r="E530" s="17">
        <f t="shared" si="136"/>
        <v>0</v>
      </c>
      <c r="F530" s="18"/>
    </row>
    <row r="531" ht="24" customHeight="1" spans="1:6">
      <c r="A531" s="27">
        <v>2070301</v>
      </c>
      <c r="B531" s="28" t="s">
        <v>99</v>
      </c>
      <c r="C531" s="54">
        <v>0</v>
      </c>
      <c r="D531" s="55">
        <v>0</v>
      </c>
      <c r="E531" s="17">
        <f t="shared" si="136"/>
        <v>0</v>
      </c>
      <c r="F531" s="18"/>
    </row>
    <row r="532" s="36" customFormat="1" ht="24" customHeight="1" spans="1:6">
      <c r="A532" s="27">
        <v>2070302</v>
      </c>
      <c r="B532" s="28" t="s">
        <v>100</v>
      </c>
      <c r="C532" s="54">
        <v>0</v>
      </c>
      <c r="D532" s="55">
        <v>0</v>
      </c>
      <c r="E532" s="17">
        <f t="shared" si="136"/>
        <v>0</v>
      </c>
      <c r="F532" s="18"/>
    </row>
    <row r="533" s="36" customFormat="1" ht="24" customHeight="1" spans="1:6">
      <c r="A533" s="27">
        <v>2070303</v>
      </c>
      <c r="B533" s="28" t="s">
        <v>101</v>
      </c>
      <c r="C533" s="54">
        <v>0</v>
      </c>
      <c r="D533" s="55">
        <v>0</v>
      </c>
      <c r="E533" s="17">
        <f t="shared" si="136"/>
        <v>0</v>
      </c>
      <c r="F533" s="18"/>
    </row>
    <row r="534" s="36" customFormat="1" ht="24" customHeight="1" spans="1:6">
      <c r="A534" s="27">
        <v>2070304</v>
      </c>
      <c r="B534" s="28" t="s">
        <v>459</v>
      </c>
      <c r="C534" s="54">
        <v>0</v>
      </c>
      <c r="D534" s="55">
        <v>0</v>
      </c>
      <c r="E534" s="17">
        <f t="shared" si="136"/>
        <v>0</v>
      </c>
      <c r="F534" s="18"/>
    </row>
    <row r="535" ht="24" customHeight="1" spans="1:6">
      <c r="A535" s="27">
        <v>2070305</v>
      </c>
      <c r="B535" s="28" t="s">
        <v>460</v>
      </c>
      <c r="C535" s="54">
        <v>0</v>
      </c>
      <c r="D535" s="55">
        <v>0</v>
      </c>
      <c r="E535" s="17">
        <f t="shared" si="136"/>
        <v>0</v>
      </c>
      <c r="F535" s="18"/>
    </row>
    <row r="536" s="36" customFormat="1" ht="24" customHeight="1" spans="1:6">
      <c r="A536" s="27">
        <v>2070306</v>
      </c>
      <c r="B536" s="28" t="s">
        <v>461</v>
      </c>
      <c r="C536" s="54">
        <v>0</v>
      </c>
      <c r="D536" s="55">
        <v>0</v>
      </c>
      <c r="E536" s="17">
        <f t="shared" si="136"/>
        <v>0</v>
      </c>
      <c r="F536" s="18"/>
    </row>
    <row r="537" s="36" customFormat="1" ht="24" customHeight="1" spans="1:6">
      <c r="A537" s="27">
        <v>2070307</v>
      </c>
      <c r="B537" s="28" t="s">
        <v>462</v>
      </c>
      <c r="C537" s="54">
        <v>0</v>
      </c>
      <c r="D537" s="55">
        <v>0</v>
      </c>
      <c r="E537" s="17">
        <f t="shared" si="136"/>
        <v>0</v>
      </c>
      <c r="F537" s="18"/>
    </row>
    <row r="538" s="36" customFormat="1" ht="24" customHeight="1" spans="1:6">
      <c r="A538" s="27">
        <v>2070308</v>
      </c>
      <c r="B538" s="28" t="s">
        <v>463</v>
      </c>
      <c r="C538" s="54">
        <v>0</v>
      </c>
      <c r="D538" s="55">
        <v>0</v>
      </c>
      <c r="E538" s="17">
        <f t="shared" si="136"/>
        <v>0</v>
      </c>
      <c r="F538" s="18"/>
    </row>
    <row r="539" s="36" customFormat="1" ht="24" customHeight="1" spans="1:6">
      <c r="A539" s="27">
        <v>2070309</v>
      </c>
      <c r="B539" s="28" t="s">
        <v>464</v>
      </c>
      <c r="C539" s="54">
        <v>0</v>
      </c>
      <c r="D539" s="55">
        <v>0</v>
      </c>
      <c r="E539" s="17">
        <f t="shared" si="136"/>
        <v>0</v>
      </c>
      <c r="F539" s="18"/>
    </row>
    <row r="540" ht="24" customHeight="1" spans="1:6">
      <c r="A540" s="27">
        <v>2070399</v>
      </c>
      <c r="B540" s="28" t="s">
        <v>465</v>
      </c>
      <c r="C540" s="54">
        <v>0</v>
      </c>
      <c r="D540" s="55">
        <v>0</v>
      </c>
      <c r="E540" s="17">
        <f t="shared" ref="E540:E603" si="158">D540-C540</f>
        <v>0</v>
      </c>
      <c r="F540" s="18"/>
    </row>
    <row r="541" s="36" customFormat="1" ht="24" customHeight="1" spans="1:6">
      <c r="A541" s="29">
        <v>20704</v>
      </c>
      <c r="B541" s="29" t="s">
        <v>466</v>
      </c>
      <c r="C541" s="48">
        <f t="shared" ref="C541" si="159">SUM(C542:C551)</f>
        <v>0</v>
      </c>
      <c r="D541" s="49">
        <f t="shared" ref="D541" si="160">SUM(D542:D551)</f>
        <v>0</v>
      </c>
      <c r="E541" s="17">
        <f t="shared" si="158"/>
        <v>0</v>
      </c>
      <c r="F541" s="18"/>
    </row>
    <row r="542" s="36" customFormat="1" ht="24" customHeight="1" spans="1:6">
      <c r="A542" s="27">
        <v>2070401</v>
      </c>
      <c r="B542" s="28" t="s">
        <v>99</v>
      </c>
      <c r="C542" s="54">
        <v>0</v>
      </c>
      <c r="D542" s="55">
        <v>0</v>
      </c>
      <c r="E542" s="17">
        <f t="shared" si="158"/>
        <v>0</v>
      </c>
      <c r="F542" s="18"/>
    </row>
    <row r="543" ht="24" customHeight="1" spans="1:6">
      <c r="A543" s="27">
        <v>2070402</v>
      </c>
      <c r="B543" s="28" t="s">
        <v>100</v>
      </c>
      <c r="C543" s="54">
        <v>0</v>
      </c>
      <c r="D543" s="55">
        <v>0</v>
      </c>
      <c r="E543" s="17">
        <f t="shared" si="158"/>
        <v>0</v>
      </c>
      <c r="F543" s="18"/>
    </row>
    <row r="544" s="36" customFormat="1" ht="24" customHeight="1" spans="1:6">
      <c r="A544" s="27">
        <v>2070403</v>
      </c>
      <c r="B544" s="28" t="s">
        <v>101</v>
      </c>
      <c r="C544" s="54">
        <v>0</v>
      </c>
      <c r="D544" s="55">
        <v>0</v>
      </c>
      <c r="E544" s="17">
        <f t="shared" si="158"/>
        <v>0</v>
      </c>
      <c r="F544" s="18"/>
    </row>
    <row r="545" s="35" customFormat="1" ht="24" customHeight="1" spans="1:6">
      <c r="A545" s="27">
        <v>2070404</v>
      </c>
      <c r="B545" s="28" t="s">
        <v>467</v>
      </c>
      <c r="C545" s="69">
        <v>0</v>
      </c>
      <c r="D545" s="70">
        <v>0</v>
      </c>
      <c r="E545" s="17">
        <f t="shared" si="158"/>
        <v>0</v>
      </c>
      <c r="F545" s="18"/>
    </row>
    <row r="546" ht="24" customHeight="1" spans="1:6">
      <c r="A546" s="27">
        <v>2070405</v>
      </c>
      <c r="B546" s="28" t="s">
        <v>468</v>
      </c>
      <c r="C546" s="54">
        <v>0</v>
      </c>
      <c r="D546" s="55">
        <v>0</v>
      </c>
      <c r="E546" s="17">
        <f t="shared" si="158"/>
        <v>0</v>
      </c>
      <c r="F546" s="18"/>
    </row>
    <row r="547" s="36" customFormat="1" ht="24" customHeight="1" spans="1:6">
      <c r="A547" s="27">
        <v>2070406</v>
      </c>
      <c r="B547" s="28" t="s">
        <v>469</v>
      </c>
      <c r="C547" s="54">
        <v>0</v>
      </c>
      <c r="D547" s="55">
        <v>0</v>
      </c>
      <c r="E547" s="17">
        <f t="shared" si="158"/>
        <v>0</v>
      </c>
      <c r="F547" s="18"/>
    </row>
    <row r="548" s="36" customFormat="1" ht="24" customHeight="1" spans="1:6">
      <c r="A548" s="27">
        <v>2070407</v>
      </c>
      <c r="B548" s="28" t="s">
        <v>470</v>
      </c>
      <c r="C548" s="54">
        <v>0</v>
      </c>
      <c r="D548" s="55">
        <v>0</v>
      </c>
      <c r="E548" s="17">
        <f t="shared" si="158"/>
        <v>0</v>
      </c>
      <c r="F548" s="18"/>
    </row>
    <row r="549" s="36" customFormat="1" ht="24" customHeight="1" spans="1:6">
      <c r="A549" s="27">
        <v>2070408</v>
      </c>
      <c r="B549" s="28" t="s">
        <v>471</v>
      </c>
      <c r="C549" s="54">
        <v>0</v>
      </c>
      <c r="D549" s="55">
        <v>0</v>
      </c>
      <c r="E549" s="17">
        <f t="shared" si="158"/>
        <v>0</v>
      </c>
      <c r="F549" s="18"/>
    </row>
    <row r="550" s="36" customFormat="1" ht="24" customHeight="1" spans="1:6">
      <c r="A550" s="27">
        <v>2070409</v>
      </c>
      <c r="B550" s="28" t="s">
        <v>472</v>
      </c>
      <c r="C550" s="54">
        <v>0</v>
      </c>
      <c r="D550" s="55">
        <v>0</v>
      </c>
      <c r="E550" s="17">
        <f t="shared" si="158"/>
        <v>0</v>
      </c>
      <c r="F550" s="18"/>
    </row>
    <row r="551" ht="24" customHeight="1" spans="1:6">
      <c r="A551" s="27">
        <v>2070499</v>
      </c>
      <c r="B551" s="28" t="s">
        <v>473</v>
      </c>
      <c r="C551" s="54">
        <v>0</v>
      </c>
      <c r="D551" s="55">
        <v>0</v>
      </c>
      <c r="E551" s="17">
        <f t="shared" si="158"/>
        <v>0</v>
      </c>
      <c r="F551" s="18"/>
    </row>
    <row r="552" s="36" customFormat="1" ht="24" customHeight="1" spans="1:6">
      <c r="A552" s="29">
        <v>20799</v>
      </c>
      <c r="B552" s="29" t="s">
        <v>474</v>
      </c>
      <c r="C552" s="48">
        <f t="shared" ref="C552" si="161">SUM(C553:C555)</f>
        <v>101</v>
      </c>
      <c r="D552" s="49">
        <f t="shared" ref="D552" si="162">SUM(D553:D555)</f>
        <v>100.99</v>
      </c>
      <c r="E552" s="17">
        <f t="shared" si="158"/>
        <v>-0.0100000000000051</v>
      </c>
      <c r="F552" s="18">
        <f t="shared" ref="F552:F570" si="163">E552/C552</f>
        <v>-9.90099009901497e-5</v>
      </c>
    </row>
    <row r="553" s="36" customFormat="1" ht="24" customHeight="1" spans="1:6">
      <c r="A553" s="27">
        <v>2079902</v>
      </c>
      <c r="B553" s="28" t="s">
        <v>475</v>
      </c>
      <c r="C553" s="54">
        <v>0</v>
      </c>
      <c r="D553" s="55">
        <v>0</v>
      </c>
      <c r="E553" s="17">
        <f t="shared" si="158"/>
        <v>0</v>
      </c>
      <c r="F553" s="18"/>
    </row>
    <row r="554" s="36" customFormat="1" ht="24" customHeight="1" spans="1:6">
      <c r="A554" s="27">
        <v>2079903</v>
      </c>
      <c r="B554" s="28" t="s">
        <v>476</v>
      </c>
      <c r="C554" s="54">
        <v>0</v>
      </c>
      <c r="D554" s="55">
        <v>0</v>
      </c>
      <c r="E554" s="17">
        <f t="shared" si="158"/>
        <v>0</v>
      </c>
      <c r="F554" s="18"/>
    </row>
    <row r="555" s="36" customFormat="1" ht="24" customHeight="1" spans="1:6">
      <c r="A555" s="27">
        <v>2079999</v>
      </c>
      <c r="B555" s="28" t="s">
        <v>477</v>
      </c>
      <c r="C555" s="54">
        <v>101</v>
      </c>
      <c r="D555" s="55">
        <v>100.99</v>
      </c>
      <c r="E555" s="17">
        <f t="shared" si="158"/>
        <v>-0.0100000000000051</v>
      </c>
      <c r="F555" s="18">
        <f t="shared" si="163"/>
        <v>-9.90099009901497e-5</v>
      </c>
    </row>
    <row r="556" s="36" customFormat="1" ht="24" customHeight="1" spans="1:6">
      <c r="A556" s="29">
        <v>208</v>
      </c>
      <c r="B556" s="29" t="s">
        <v>478</v>
      </c>
      <c r="C556" s="48">
        <f>SUM(C557,C571,C582,C593,C597,C607,C615,C621,C628,C637,C642,C647,C650,C653,C656,C659,C663,C668)</f>
        <v>2477.71</v>
      </c>
      <c r="D556" s="49">
        <f>SUM(D557,D571,D582,D593,D597,D607,D615,D621,D628,D637,D642,D647,D650,D653,D656,D659,D663,D668)</f>
        <v>3705.47</v>
      </c>
      <c r="E556" s="17">
        <f t="shared" si="158"/>
        <v>1227.76</v>
      </c>
      <c r="F556" s="18">
        <f t="shared" si="163"/>
        <v>0.495522074819087</v>
      </c>
    </row>
    <row r="557" ht="24" customHeight="1" spans="1:6">
      <c r="A557" s="29">
        <v>20801</v>
      </c>
      <c r="B557" s="29" t="s">
        <v>479</v>
      </c>
      <c r="C557" s="48">
        <f t="shared" ref="C557" si="164">SUM(C558:C570)</f>
        <v>45.38</v>
      </c>
      <c r="D557" s="49">
        <f t="shared" ref="D557" si="165">SUM(D558:D570)</f>
        <v>49.51</v>
      </c>
      <c r="E557" s="17">
        <f t="shared" si="158"/>
        <v>4.13</v>
      </c>
      <c r="F557" s="18">
        <f t="shared" si="163"/>
        <v>0.0910092551784926</v>
      </c>
    </row>
    <row r="558" s="36" customFormat="1" ht="24" customHeight="1" spans="1:6">
      <c r="A558" s="27">
        <v>2080101</v>
      </c>
      <c r="B558" s="28" t="s">
        <v>99</v>
      </c>
      <c r="C558" s="54">
        <v>0</v>
      </c>
      <c r="D558" s="55">
        <v>0</v>
      </c>
      <c r="E558" s="17">
        <f t="shared" si="158"/>
        <v>0</v>
      </c>
      <c r="F558" s="18"/>
    </row>
    <row r="559" ht="24" customHeight="1" spans="1:6">
      <c r="A559" s="27">
        <v>2080102</v>
      </c>
      <c r="B559" s="28" t="s">
        <v>100</v>
      </c>
      <c r="C559" s="54">
        <v>0</v>
      </c>
      <c r="D559" s="55">
        <v>0</v>
      </c>
      <c r="E559" s="17">
        <f t="shared" si="158"/>
        <v>0</v>
      </c>
      <c r="F559" s="18"/>
    </row>
    <row r="560" s="35" customFormat="1" ht="24" customHeight="1" spans="1:6">
      <c r="A560" s="27">
        <v>2080103</v>
      </c>
      <c r="B560" s="28" t="s">
        <v>101</v>
      </c>
      <c r="C560" s="54">
        <v>0</v>
      </c>
      <c r="D560" s="55">
        <v>0</v>
      </c>
      <c r="E560" s="17">
        <f t="shared" si="158"/>
        <v>0</v>
      </c>
      <c r="F560" s="18"/>
    </row>
    <row r="561" ht="24" customHeight="1" spans="1:6">
      <c r="A561" s="27">
        <v>2080104</v>
      </c>
      <c r="B561" s="28" t="s">
        <v>480</v>
      </c>
      <c r="C561" s="54">
        <v>0</v>
      </c>
      <c r="D561" s="55">
        <v>0</v>
      </c>
      <c r="E561" s="17">
        <f t="shared" si="158"/>
        <v>0</v>
      </c>
      <c r="F561" s="18"/>
    </row>
    <row r="562" ht="24" customHeight="1" spans="1:6">
      <c r="A562" s="27">
        <v>2080105</v>
      </c>
      <c r="B562" s="28" t="s">
        <v>481</v>
      </c>
      <c r="C562" s="54">
        <v>0</v>
      </c>
      <c r="D562" s="55">
        <v>0</v>
      </c>
      <c r="E562" s="17">
        <f t="shared" si="158"/>
        <v>0</v>
      </c>
      <c r="F562" s="18"/>
    </row>
    <row r="563" s="35" customFormat="1" ht="24" customHeight="1" spans="1:6">
      <c r="A563" s="27">
        <v>2080106</v>
      </c>
      <c r="B563" s="28" t="s">
        <v>482</v>
      </c>
      <c r="C563" s="54">
        <v>37.38</v>
      </c>
      <c r="D563" s="55">
        <v>43.79</v>
      </c>
      <c r="E563" s="17">
        <f t="shared" si="158"/>
        <v>6.41</v>
      </c>
      <c r="F563" s="18">
        <f t="shared" si="163"/>
        <v>0.171482075976458</v>
      </c>
    </row>
    <row r="564" ht="24" customHeight="1" spans="1:6">
      <c r="A564" s="27">
        <v>2080107</v>
      </c>
      <c r="B564" s="28" t="s">
        <v>483</v>
      </c>
      <c r="C564" s="54">
        <v>0</v>
      </c>
      <c r="D564" s="55">
        <v>0</v>
      </c>
      <c r="E564" s="17">
        <f t="shared" si="158"/>
        <v>0</v>
      </c>
      <c r="F564" s="18"/>
    </row>
    <row r="565" s="36" customFormat="1" ht="24" customHeight="1" spans="1:6">
      <c r="A565" s="27">
        <v>2080108</v>
      </c>
      <c r="B565" s="28" t="s">
        <v>142</v>
      </c>
      <c r="C565" s="54">
        <v>0</v>
      </c>
      <c r="D565" s="55">
        <v>0</v>
      </c>
      <c r="E565" s="17">
        <f t="shared" si="158"/>
        <v>0</v>
      </c>
      <c r="F565" s="18"/>
    </row>
    <row r="566" s="36" customFormat="1" ht="24" customHeight="1" spans="1:6">
      <c r="A566" s="27">
        <v>2080109</v>
      </c>
      <c r="B566" s="28" t="s">
        <v>484</v>
      </c>
      <c r="C566" s="54">
        <v>0</v>
      </c>
      <c r="D566" s="55">
        <v>0</v>
      </c>
      <c r="E566" s="17">
        <f t="shared" si="158"/>
        <v>0</v>
      </c>
      <c r="F566" s="18"/>
    </row>
    <row r="567" s="36" customFormat="1" ht="24" customHeight="1" spans="1:6">
      <c r="A567" s="27">
        <v>2080110</v>
      </c>
      <c r="B567" s="28" t="s">
        <v>485</v>
      </c>
      <c r="C567" s="54">
        <v>0</v>
      </c>
      <c r="D567" s="55">
        <v>0</v>
      </c>
      <c r="E567" s="17">
        <f t="shared" si="158"/>
        <v>0</v>
      </c>
      <c r="F567" s="18"/>
    </row>
    <row r="568" s="36" customFormat="1" ht="24" customHeight="1" spans="1:6">
      <c r="A568" s="27">
        <v>2080111</v>
      </c>
      <c r="B568" s="28" t="s">
        <v>486</v>
      </c>
      <c r="C568" s="54">
        <v>0</v>
      </c>
      <c r="D568" s="55">
        <v>0</v>
      </c>
      <c r="E568" s="17">
        <f t="shared" si="158"/>
        <v>0</v>
      </c>
      <c r="F568" s="18"/>
    </row>
    <row r="569" s="36" customFormat="1" ht="24" customHeight="1" spans="1:6">
      <c r="A569" s="27">
        <v>2080112</v>
      </c>
      <c r="B569" s="28" t="s">
        <v>487</v>
      </c>
      <c r="C569" s="54">
        <v>0</v>
      </c>
      <c r="D569" s="55">
        <v>0</v>
      </c>
      <c r="E569" s="17">
        <f t="shared" si="158"/>
        <v>0</v>
      </c>
      <c r="F569" s="18"/>
    </row>
    <row r="570" s="36" customFormat="1" ht="24" customHeight="1" spans="1:6">
      <c r="A570" s="27">
        <v>2080199</v>
      </c>
      <c r="B570" s="28" t="s">
        <v>488</v>
      </c>
      <c r="C570" s="54">
        <v>8</v>
      </c>
      <c r="D570" s="55">
        <v>5.72</v>
      </c>
      <c r="E570" s="17">
        <f t="shared" si="158"/>
        <v>-2.28</v>
      </c>
      <c r="F570" s="18">
        <f t="shared" si="163"/>
        <v>-0.285</v>
      </c>
    </row>
    <row r="571" s="36" customFormat="1" ht="24" customHeight="1" spans="1:6">
      <c r="A571" s="29">
        <v>20802</v>
      </c>
      <c r="B571" s="29" t="s">
        <v>489</v>
      </c>
      <c r="C571" s="48">
        <f t="shared" ref="C571" si="166">SUM(C572:C581)</f>
        <v>0</v>
      </c>
      <c r="D571" s="49">
        <f t="shared" ref="D571" si="167">SUM(D572:D581)</f>
        <v>0</v>
      </c>
      <c r="E571" s="17">
        <f t="shared" si="158"/>
        <v>0</v>
      </c>
      <c r="F571" s="18"/>
    </row>
    <row r="572" s="36" customFormat="1" ht="24" customHeight="1" spans="1:6">
      <c r="A572" s="27">
        <v>2080201</v>
      </c>
      <c r="B572" s="28" t="s">
        <v>99</v>
      </c>
      <c r="C572" s="54">
        <v>0</v>
      </c>
      <c r="D572" s="55">
        <v>0</v>
      </c>
      <c r="E572" s="17">
        <f t="shared" si="158"/>
        <v>0</v>
      </c>
      <c r="F572" s="18"/>
    </row>
    <row r="573" s="36" customFormat="1" ht="24" customHeight="1" spans="1:6">
      <c r="A573" s="27">
        <v>2080202</v>
      </c>
      <c r="B573" s="28" t="s">
        <v>100</v>
      </c>
      <c r="C573" s="54">
        <v>0</v>
      </c>
      <c r="D573" s="55">
        <v>0</v>
      </c>
      <c r="E573" s="17">
        <f t="shared" si="158"/>
        <v>0</v>
      </c>
      <c r="F573" s="18"/>
    </row>
    <row r="574" s="36" customFormat="1" ht="24" customHeight="1" spans="1:6">
      <c r="A574" s="27">
        <v>2080203</v>
      </c>
      <c r="B574" s="28" t="s">
        <v>101</v>
      </c>
      <c r="C574" s="54">
        <v>0</v>
      </c>
      <c r="D574" s="55">
        <v>0</v>
      </c>
      <c r="E574" s="17">
        <f t="shared" si="158"/>
        <v>0</v>
      </c>
      <c r="F574" s="18"/>
    </row>
    <row r="575" s="36" customFormat="1" ht="24" customHeight="1" spans="1:6">
      <c r="A575" s="27">
        <v>2080204</v>
      </c>
      <c r="B575" s="28" t="s">
        <v>490</v>
      </c>
      <c r="C575" s="54">
        <v>0</v>
      </c>
      <c r="D575" s="55">
        <v>0</v>
      </c>
      <c r="E575" s="17">
        <f t="shared" si="158"/>
        <v>0</v>
      </c>
      <c r="F575" s="18"/>
    </row>
    <row r="576" s="36" customFormat="1" ht="24" customHeight="1" spans="1:6">
      <c r="A576" s="27">
        <v>2080205</v>
      </c>
      <c r="B576" s="28" t="s">
        <v>491</v>
      </c>
      <c r="C576" s="54">
        <v>0</v>
      </c>
      <c r="D576" s="55">
        <v>0</v>
      </c>
      <c r="E576" s="17">
        <f t="shared" si="158"/>
        <v>0</v>
      </c>
      <c r="F576" s="18"/>
    </row>
    <row r="577" ht="24" customHeight="1" spans="1:6">
      <c r="A577" s="27">
        <v>2080206</v>
      </c>
      <c r="B577" s="28" t="s">
        <v>492</v>
      </c>
      <c r="C577" s="54">
        <v>0</v>
      </c>
      <c r="D577" s="55">
        <v>0</v>
      </c>
      <c r="E577" s="17">
        <f t="shared" si="158"/>
        <v>0</v>
      </c>
      <c r="F577" s="18"/>
    </row>
    <row r="578" s="36" customFormat="1" ht="24" customHeight="1" spans="1:6">
      <c r="A578" s="27">
        <v>2080207</v>
      </c>
      <c r="B578" s="28" t="s">
        <v>493</v>
      </c>
      <c r="C578" s="54">
        <v>0</v>
      </c>
      <c r="D578" s="55">
        <v>0</v>
      </c>
      <c r="E578" s="17">
        <f t="shared" si="158"/>
        <v>0</v>
      </c>
      <c r="F578" s="18"/>
    </row>
    <row r="579" s="36" customFormat="1" ht="24" customHeight="1" spans="1:6">
      <c r="A579" s="27">
        <v>2080208</v>
      </c>
      <c r="B579" s="28" t="s">
        <v>494</v>
      </c>
      <c r="C579" s="54">
        <v>0</v>
      </c>
      <c r="D579" s="55">
        <v>0</v>
      </c>
      <c r="E579" s="17">
        <f t="shared" si="158"/>
        <v>0</v>
      </c>
      <c r="F579" s="18"/>
    </row>
    <row r="580" s="36" customFormat="1" ht="24" customHeight="1" spans="1:6">
      <c r="A580" s="27">
        <v>2080209</v>
      </c>
      <c r="B580" s="28" t="s">
        <v>495</v>
      </c>
      <c r="C580" s="54">
        <v>0</v>
      </c>
      <c r="D580" s="55">
        <v>0</v>
      </c>
      <c r="E580" s="17">
        <f t="shared" si="158"/>
        <v>0</v>
      </c>
      <c r="F580" s="18"/>
    </row>
    <row r="581" s="36" customFormat="1" ht="24" customHeight="1" spans="1:6">
      <c r="A581" s="27">
        <v>2080299</v>
      </c>
      <c r="B581" s="28" t="s">
        <v>496</v>
      </c>
      <c r="C581" s="54">
        <v>0</v>
      </c>
      <c r="D581" s="55">
        <v>0</v>
      </c>
      <c r="E581" s="17">
        <f t="shared" si="158"/>
        <v>0</v>
      </c>
      <c r="F581" s="18"/>
    </row>
    <row r="582" s="36" customFormat="1" ht="24" customHeight="1" spans="1:6">
      <c r="A582" s="29">
        <v>20805</v>
      </c>
      <c r="B582" s="29" t="s">
        <v>497</v>
      </c>
      <c r="C582" s="48">
        <f>SUM(C583:C584,C587:C592)</f>
        <v>762.15</v>
      </c>
      <c r="D582" s="49">
        <f>SUM(D583:D584,D587:D592)</f>
        <v>1019.17</v>
      </c>
      <c r="E582" s="17">
        <f t="shared" si="158"/>
        <v>257.02</v>
      </c>
      <c r="F582" s="18">
        <f t="shared" ref="F582:F626" si="168">E582/C582</f>
        <v>0.337230204028078</v>
      </c>
    </row>
    <row r="583" s="36" customFormat="1" ht="24" customHeight="1" spans="1:6">
      <c r="A583" s="27">
        <v>2080501</v>
      </c>
      <c r="B583" s="28" t="s">
        <v>498</v>
      </c>
      <c r="C583" s="54">
        <v>41.5</v>
      </c>
      <c r="D583" s="55">
        <v>61.14</v>
      </c>
      <c r="E583" s="17">
        <f t="shared" si="158"/>
        <v>19.64</v>
      </c>
      <c r="F583" s="18">
        <f t="shared" si="168"/>
        <v>0.473253012048193</v>
      </c>
    </row>
    <row r="584" s="35" customFormat="1" ht="24" customHeight="1" spans="1:6">
      <c r="A584" s="27">
        <v>2080502</v>
      </c>
      <c r="B584" s="28" t="s">
        <v>499</v>
      </c>
      <c r="C584" s="54">
        <f t="shared" ref="C584" si="169">C585+C586</f>
        <v>292.85</v>
      </c>
      <c r="D584" s="55">
        <v>445.68</v>
      </c>
      <c r="E584" s="17">
        <f t="shared" si="158"/>
        <v>152.83</v>
      </c>
      <c r="F584" s="18">
        <f t="shared" si="168"/>
        <v>0.521871265152808</v>
      </c>
    </row>
    <row r="585" s="36" customFormat="1" ht="24.75" customHeight="1" spans="1:6">
      <c r="A585" s="27">
        <v>208050201</v>
      </c>
      <c r="B585" s="28" t="s">
        <v>500</v>
      </c>
      <c r="C585" s="54">
        <v>161.8</v>
      </c>
      <c r="D585" s="55">
        <v>310.12</v>
      </c>
      <c r="E585" s="17">
        <f t="shared" si="158"/>
        <v>148.32</v>
      </c>
      <c r="F585" s="18">
        <f t="shared" si="168"/>
        <v>0.916687268232386</v>
      </c>
    </row>
    <row r="586" s="36" customFormat="1" ht="24" customHeight="1" spans="1:6">
      <c r="A586" s="27">
        <v>208050299</v>
      </c>
      <c r="B586" s="28" t="s">
        <v>501</v>
      </c>
      <c r="C586" s="54">
        <v>131.05</v>
      </c>
      <c r="D586" s="55">
        <v>135.57</v>
      </c>
      <c r="E586" s="17">
        <f t="shared" si="158"/>
        <v>4.51999999999998</v>
      </c>
      <c r="F586" s="18">
        <f t="shared" si="168"/>
        <v>0.0344906524227393</v>
      </c>
    </row>
    <row r="587" s="36" customFormat="1" ht="24" customHeight="1" spans="1:6">
      <c r="A587" s="27">
        <v>2080503</v>
      </c>
      <c r="B587" s="28" t="s">
        <v>502</v>
      </c>
      <c r="C587" s="54">
        <v>0</v>
      </c>
      <c r="D587" s="55"/>
      <c r="E587" s="17">
        <f t="shared" si="158"/>
        <v>0</v>
      </c>
      <c r="F587" s="18"/>
    </row>
    <row r="588" ht="24" customHeight="1" spans="1:6">
      <c r="A588" s="27">
        <v>2080504</v>
      </c>
      <c r="B588" s="28" t="s">
        <v>503</v>
      </c>
      <c r="C588" s="54">
        <v>0</v>
      </c>
      <c r="D588" s="55"/>
      <c r="E588" s="17">
        <f t="shared" si="158"/>
        <v>0</v>
      </c>
      <c r="F588" s="18"/>
    </row>
    <row r="589" ht="24" customHeight="1" spans="1:6">
      <c r="A589" s="27">
        <v>2080505</v>
      </c>
      <c r="B589" s="28" t="s">
        <v>504</v>
      </c>
      <c r="C589" s="54">
        <v>242.4</v>
      </c>
      <c r="D589" s="55">
        <v>481.22</v>
      </c>
      <c r="E589" s="17">
        <f t="shared" si="158"/>
        <v>238.82</v>
      </c>
      <c r="F589" s="18">
        <f t="shared" si="168"/>
        <v>0.98523102310231</v>
      </c>
    </row>
    <row r="590" s="36" customFormat="1" ht="24" customHeight="1" spans="1:6">
      <c r="A590" s="27">
        <v>2080506</v>
      </c>
      <c r="B590" s="28" t="s">
        <v>505</v>
      </c>
      <c r="C590" s="54">
        <v>185.4</v>
      </c>
      <c r="D590" s="55">
        <v>31.13</v>
      </c>
      <c r="E590" s="17">
        <f t="shared" si="158"/>
        <v>-154.27</v>
      </c>
      <c r="F590" s="18">
        <f t="shared" si="168"/>
        <v>-0.832092772384035</v>
      </c>
    </row>
    <row r="591" s="36" customFormat="1" ht="24" customHeight="1" spans="1:6">
      <c r="A591" s="27">
        <v>2080507</v>
      </c>
      <c r="B591" s="28" t="s">
        <v>506</v>
      </c>
      <c r="C591" s="54">
        <v>0</v>
      </c>
      <c r="D591" s="55"/>
      <c r="E591" s="17">
        <f t="shared" si="158"/>
        <v>0</v>
      </c>
      <c r="F591" s="18"/>
    </row>
    <row r="592" s="36" customFormat="1" ht="24" customHeight="1" spans="1:6">
      <c r="A592" s="27">
        <v>2080599</v>
      </c>
      <c r="B592" s="28" t="s">
        <v>507</v>
      </c>
      <c r="C592" s="54">
        <v>0</v>
      </c>
      <c r="D592" s="55"/>
      <c r="E592" s="17">
        <f t="shared" si="158"/>
        <v>0</v>
      </c>
      <c r="F592" s="18"/>
    </row>
    <row r="593" s="35" customFormat="1" ht="24" customHeight="1" spans="1:6">
      <c r="A593" s="29">
        <v>20806</v>
      </c>
      <c r="B593" s="29" t="s">
        <v>508</v>
      </c>
      <c r="C593" s="48">
        <f t="shared" ref="C593" si="170">SUM(C594:C596)</f>
        <v>0</v>
      </c>
      <c r="D593" s="49">
        <f t="shared" ref="D593" si="171">SUM(D594:D596)</f>
        <v>0</v>
      </c>
      <c r="E593" s="17">
        <f t="shared" si="158"/>
        <v>0</v>
      </c>
      <c r="F593" s="18"/>
    </row>
    <row r="594" ht="24" customHeight="1" spans="1:6">
      <c r="A594" s="27">
        <v>2080601</v>
      </c>
      <c r="B594" s="28" t="s">
        <v>509</v>
      </c>
      <c r="C594" s="54">
        <v>0</v>
      </c>
      <c r="D594" s="55">
        <v>0</v>
      </c>
      <c r="E594" s="17">
        <f t="shared" si="158"/>
        <v>0</v>
      </c>
      <c r="F594" s="18"/>
    </row>
    <row r="595" s="36" customFormat="1" ht="24" customHeight="1" spans="1:6">
      <c r="A595" s="27">
        <v>2080602</v>
      </c>
      <c r="B595" s="28" t="s">
        <v>510</v>
      </c>
      <c r="C595" s="54">
        <v>0</v>
      </c>
      <c r="D595" s="55">
        <v>0</v>
      </c>
      <c r="E595" s="17">
        <f t="shared" si="158"/>
        <v>0</v>
      </c>
      <c r="F595" s="18"/>
    </row>
    <row r="596" s="36" customFormat="1" ht="24" customHeight="1" spans="1:6">
      <c r="A596" s="27">
        <v>2080699</v>
      </c>
      <c r="B596" s="28" t="s">
        <v>511</v>
      </c>
      <c r="C596" s="54">
        <v>0</v>
      </c>
      <c r="D596" s="55">
        <v>0</v>
      </c>
      <c r="E596" s="17">
        <f t="shared" si="158"/>
        <v>0</v>
      </c>
      <c r="F596" s="18"/>
    </row>
    <row r="597" s="36" customFormat="1" ht="24" customHeight="1" spans="1:6">
      <c r="A597" s="29">
        <v>20807</v>
      </c>
      <c r="B597" s="29" t="s">
        <v>512</v>
      </c>
      <c r="C597" s="48">
        <f t="shared" ref="C597" si="172">SUM(C598:C606)</f>
        <v>4.41</v>
      </c>
      <c r="D597" s="49">
        <f t="shared" ref="D597" si="173">SUM(D598:D606)</f>
        <v>3.9</v>
      </c>
      <c r="E597" s="17">
        <f t="shared" si="158"/>
        <v>-0.51</v>
      </c>
      <c r="F597" s="18">
        <f t="shared" si="168"/>
        <v>-0.115646258503401</v>
      </c>
    </row>
    <row r="598" s="36" customFormat="1" ht="24" customHeight="1" spans="1:6">
      <c r="A598" s="27">
        <v>2080701</v>
      </c>
      <c r="B598" s="28" t="s">
        <v>513</v>
      </c>
      <c r="C598" s="54">
        <v>0</v>
      </c>
      <c r="D598" s="55">
        <v>0</v>
      </c>
      <c r="E598" s="17">
        <f t="shared" si="158"/>
        <v>0</v>
      </c>
      <c r="F598" s="18"/>
    </row>
    <row r="599" s="36" customFormat="1" ht="24" customHeight="1" spans="1:6">
      <c r="A599" s="27">
        <v>2080702</v>
      </c>
      <c r="B599" s="28" t="s">
        <v>514</v>
      </c>
      <c r="C599" s="54">
        <v>0</v>
      </c>
      <c r="D599" s="55">
        <v>0</v>
      </c>
      <c r="E599" s="17">
        <f t="shared" si="158"/>
        <v>0</v>
      </c>
      <c r="F599" s="18"/>
    </row>
    <row r="600" s="36" customFormat="1" ht="24" customHeight="1" spans="1:6">
      <c r="A600" s="27">
        <v>2080704</v>
      </c>
      <c r="B600" s="28" t="s">
        <v>515</v>
      </c>
      <c r="C600" s="54">
        <v>0</v>
      </c>
      <c r="D600" s="55">
        <v>0</v>
      </c>
      <c r="E600" s="17">
        <f t="shared" si="158"/>
        <v>0</v>
      </c>
      <c r="F600" s="18"/>
    </row>
    <row r="601" s="36" customFormat="1" ht="24" customHeight="1" spans="1:6">
      <c r="A601" s="27">
        <v>2080705</v>
      </c>
      <c r="B601" s="28" t="s">
        <v>516</v>
      </c>
      <c r="C601" s="54">
        <v>0</v>
      </c>
      <c r="D601" s="55">
        <v>0</v>
      </c>
      <c r="E601" s="17">
        <f t="shared" si="158"/>
        <v>0</v>
      </c>
      <c r="F601" s="18"/>
    </row>
    <row r="602" ht="24" customHeight="1" spans="1:6">
      <c r="A602" s="27">
        <v>2080709</v>
      </c>
      <c r="B602" s="28" t="s">
        <v>517</v>
      </c>
      <c r="C602" s="54">
        <v>0</v>
      </c>
      <c r="D602" s="55">
        <v>0</v>
      </c>
      <c r="E602" s="17">
        <f t="shared" si="158"/>
        <v>0</v>
      </c>
      <c r="F602" s="18"/>
    </row>
    <row r="603" s="36" customFormat="1" ht="24" customHeight="1" spans="1:6">
      <c r="A603" s="27">
        <v>2080711</v>
      </c>
      <c r="B603" s="28" t="s">
        <v>518</v>
      </c>
      <c r="C603" s="54">
        <v>0</v>
      </c>
      <c r="D603" s="55">
        <v>0</v>
      </c>
      <c r="E603" s="17">
        <f t="shared" si="158"/>
        <v>0</v>
      </c>
      <c r="F603" s="18"/>
    </row>
    <row r="604" s="36" customFormat="1" ht="24" customHeight="1" spans="1:6">
      <c r="A604" s="27">
        <v>2080712</v>
      </c>
      <c r="B604" s="28" t="s">
        <v>519</v>
      </c>
      <c r="C604" s="54">
        <v>0</v>
      </c>
      <c r="D604" s="55">
        <v>3.9</v>
      </c>
      <c r="E604" s="17">
        <f t="shared" ref="E604:E667" si="174">D604-C604</f>
        <v>3.9</v>
      </c>
      <c r="F604" s="18"/>
    </row>
    <row r="605" s="36" customFormat="1" ht="24" customHeight="1" spans="1:6">
      <c r="A605" s="27">
        <v>2080713</v>
      </c>
      <c r="B605" s="28" t="s">
        <v>520</v>
      </c>
      <c r="C605" s="54">
        <v>0</v>
      </c>
      <c r="D605" s="55">
        <v>0</v>
      </c>
      <c r="E605" s="17">
        <f t="shared" si="174"/>
        <v>0</v>
      </c>
      <c r="F605" s="18"/>
    </row>
    <row r="606" s="35" customFormat="1" ht="24" customHeight="1" spans="1:6">
      <c r="A606" s="27">
        <v>2080799</v>
      </c>
      <c r="B606" s="28" t="s">
        <v>521</v>
      </c>
      <c r="C606" s="54">
        <v>4.41</v>
      </c>
      <c r="D606" s="55"/>
      <c r="E606" s="17">
        <f t="shared" si="174"/>
        <v>-4.41</v>
      </c>
      <c r="F606" s="18">
        <f t="shared" si="168"/>
        <v>-1</v>
      </c>
    </row>
    <row r="607" s="35" customFormat="1" ht="24" customHeight="1" spans="1:6">
      <c r="A607" s="29">
        <v>20808</v>
      </c>
      <c r="B607" s="29" t="s">
        <v>522</v>
      </c>
      <c r="C607" s="48">
        <f t="shared" ref="C607" si="175">SUM(C608:C614)</f>
        <v>173.66</v>
      </c>
      <c r="D607" s="49">
        <f t="shared" ref="D607" si="176">SUM(D608:D614)</f>
        <v>197.12</v>
      </c>
      <c r="E607" s="17">
        <f t="shared" si="174"/>
        <v>23.46</v>
      </c>
      <c r="F607" s="18">
        <f t="shared" si="168"/>
        <v>0.135091558217206</v>
      </c>
    </row>
    <row r="608" s="36" customFormat="1" ht="24" customHeight="1" spans="1:6">
      <c r="A608" s="27">
        <v>2080801</v>
      </c>
      <c r="B608" s="28" t="s">
        <v>523</v>
      </c>
      <c r="C608" s="54">
        <v>0.9</v>
      </c>
      <c r="D608" s="55">
        <v>0.8</v>
      </c>
      <c r="E608" s="17">
        <f t="shared" si="174"/>
        <v>-0.1</v>
      </c>
      <c r="F608" s="18">
        <f t="shared" si="168"/>
        <v>-0.111111111111111</v>
      </c>
    </row>
    <row r="609" s="36" customFormat="1" ht="24" customHeight="1" spans="1:6">
      <c r="A609" s="27">
        <v>2080802</v>
      </c>
      <c r="B609" s="28" t="s">
        <v>524</v>
      </c>
      <c r="C609" s="54">
        <v>13.4</v>
      </c>
      <c r="D609" s="55">
        <v>13.4</v>
      </c>
      <c r="E609" s="17">
        <f t="shared" si="174"/>
        <v>0</v>
      </c>
      <c r="F609" s="18">
        <f t="shared" si="168"/>
        <v>0</v>
      </c>
    </row>
    <row r="610" s="36" customFormat="1" ht="24" customHeight="1" spans="1:6">
      <c r="A610" s="27">
        <v>2080803</v>
      </c>
      <c r="B610" s="28" t="s">
        <v>525</v>
      </c>
      <c r="C610" s="54">
        <v>8</v>
      </c>
      <c r="D610" s="55">
        <v>34.57</v>
      </c>
      <c r="E610" s="17">
        <f t="shared" si="174"/>
        <v>26.57</v>
      </c>
      <c r="F610" s="18">
        <f t="shared" si="168"/>
        <v>3.32125</v>
      </c>
    </row>
    <row r="611" s="35" customFormat="1" ht="24" customHeight="1" spans="1:6">
      <c r="A611" s="27">
        <v>2080804</v>
      </c>
      <c r="B611" s="28" t="s">
        <v>526</v>
      </c>
      <c r="C611" s="54">
        <v>0</v>
      </c>
      <c r="D611" s="55"/>
      <c r="E611" s="17">
        <f t="shared" si="174"/>
        <v>0</v>
      </c>
      <c r="F611" s="18"/>
    </row>
    <row r="612" ht="24" customHeight="1" spans="1:6">
      <c r="A612" s="27">
        <v>2080805</v>
      </c>
      <c r="B612" s="28" t="s">
        <v>527</v>
      </c>
      <c r="C612" s="54">
        <v>52</v>
      </c>
      <c r="D612" s="55"/>
      <c r="E612" s="17">
        <f t="shared" si="174"/>
        <v>-52</v>
      </c>
      <c r="F612" s="18">
        <f t="shared" si="168"/>
        <v>-1</v>
      </c>
    </row>
    <row r="613" s="35" customFormat="1" ht="24" customHeight="1" spans="1:6">
      <c r="A613" s="27">
        <v>2080806</v>
      </c>
      <c r="B613" s="28" t="s">
        <v>528</v>
      </c>
      <c r="C613" s="54">
        <v>29.9</v>
      </c>
      <c r="D613" s="55">
        <v>29.9</v>
      </c>
      <c r="E613" s="17">
        <f t="shared" si="174"/>
        <v>0</v>
      </c>
      <c r="F613" s="18">
        <f t="shared" si="168"/>
        <v>0</v>
      </c>
    </row>
    <row r="614" ht="24" customHeight="1" spans="1:6">
      <c r="A614" s="27">
        <v>2080899</v>
      </c>
      <c r="B614" s="28" t="s">
        <v>529</v>
      </c>
      <c r="C614" s="54">
        <v>69.46</v>
      </c>
      <c r="D614" s="55">
        <v>118.45</v>
      </c>
      <c r="E614" s="17">
        <f t="shared" si="174"/>
        <v>48.99</v>
      </c>
      <c r="F614" s="18">
        <f t="shared" si="168"/>
        <v>0.705298013245033</v>
      </c>
    </row>
    <row r="615" ht="24" customHeight="1" spans="1:6">
      <c r="A615" s="29">
        <v>20809</v>
      </c>
      <c r="B615" s="29" t="s">
        <v>530</v>
      </c>
      <c r="C615" s="48">
        <f t="shared" ref="C615" si="177">SUM(C616:C620)</f>
        <v>52</v>
      </c>
      <c r="D615" s="49">
        <f t="shared" ref="D615" si="178">SUM(D616:D620)</f>
        <v>43.65</v>
      </c>
      <c r="E615" s="17">
        <f t="shared" si="174"/>
        <v>-8.35</v>
      </c>
      <c r="F615" s="18">
        <f t="shared" si="168"/>
        <v>-0.160576923076923</v>
      </c>
    </row>
    <row r="616" ht="24" customHeight="1" spans="1:6">
      <c r="A616" s="27">
        <v>2080901</v>
      </c>
      <c r="B616" s="28" t="s">
        <v>531</v>
      </c>
      <c r="C616" s="54">
        <v>43</v>
      </c>
      <c r="D616" s="55">
        <v>40.85</v>
      </c>
      <c r="E616" s="17">
        <f t="shared" si="174"/>
        <v>-2.15</v>
      </c>
      <c r="F616" s="18">
        <f t="shared" si="168"/>
        <v>-0.05</v>
      </c>
    </row>
    <row r="617" s="35" customFormat="1" ht="24" customHeight="1" spans="1:6">
      <c r="A617" s="27">
        <v>2080902</v>
      </c>
      <c r="B617" s="28" t="s">
        <v>532</v>
      </c>
      <c r="C617" s="54">
        <v>0</v>
      </c>
      <c r="D617" s="55"/>
      <c r="E617" s="17">
        <f t="shared" si="174"/>
        <v>0</v>
      </c>
      <c r="F617" s="18"/>
    </row>
    <row r="618" ht="24" customHeight="1" spans="1:6">
      <c r="A618" s="27">
        <v>2080903</v>
      </c>
      <c r="B618" s="28" t="s">
        <v>533</v>
      </c>
      <c r="C618" s="54">
        <v>0</v>
      </c>
      <c r="D618" s="55"/>
      <c r="E618" s="17">
        <f t="shared" si="174"/>
        <v>0</v>
      </c>
      <c r="F618" s="18"/>
    </row>
    <row r="619" ht="24" customHeight="1" spans="1:6">
      <c r="A619" s="27">
        <v>2080904</v>
      </c>
      <c r="B619" s="28" t="s">
        <v>534</v>
      </c>
      <c r="C619" s="54">
        <v>9</v>
      </c>
      <c r="D619" s="55">
        <v>2.8</v>
      </c>
      <c r="E619" s="17">
        <f t="shared" si="174"/>
        <v>-6.2</v>
      </c>
      <c r="F619" s="18">
        <f t="shared" si="168"/>
        <v>-0.688888888888889</v>
      </c>
    </row>
    <row r="620" s="35" customFormat="1" ht="24" customHeight="1" spans="1:6">
      <c r="A620" s="27">
        <v>2080999</v>
      </c>
      <c r="B620" s="28" t="s">
        <v>535</v>
      </c>
      <c r="C620" s="54">
        <v>0</v>
      </c>
      <c r="D620" s="55"/>
      <c r="E620" s="17">
        <f t="shared" si="174"/>
        <v>0</v>
      </c>
      <c r="F620" s="18"/>
    </row>
    <row r="621" ht="24" customHeight="1" spans="1:6">
      <c r="A621" s="29">
        <v>20810</v>
      </c>
      <c r="B621" s="29" t="s">
        <v>536</v>
      </c>
      <c r="C621" s="48">
        <f t="shared" ref="C621" si="179">SUM(C622:C627)</f>
        <v>95.98</v>
      </c>
      <c r="D621" s="49">
        <f t="shared" ref="D621" si="180">SUM(D622:D627)</f>
        <v>97.78</v>
      </c>
      <c r="E621" s="17">
        <f t="shared" si="174"/>
        <v>1.80000000000001</v>
      </c>
      <c r="F621" s="18">
        <f t="shared" si="168"/>
        <v>0.0187539070639718</v>
      </c>
    </row>
    <row r="622" ht="24" customHeight="1" spans="1:6">
      <c r="A622" s="27">
        <v>2081001</v>
      </c>
      <c r="B622" s="28" t="s">
        <v>537</v>
      </c>
      <c r="C622" s="54">
        <v>2</v>
      </c>
      <c r="D622" s="55">
        <v>2.4</v>
      </c>
      <c r="E622" s="17">
        <f t="shared" si="174"/>
        <v>0.4</v>
      </c>
      <c r="F622" s="18">
        <f t="shared" si="168"/>
        <v>0.2</v>
      </c>
    </row>
    <row r="623" ht="24" customHeight="1" spans="1:6">
      <c r="A623" s="27">
        <v>2081002</v>
      </c>
      <c r="B623" s="28" t="s">
        <v>538</v>
      </c>
      <c r="C623" s="54">
        <v>72.78</v>
      </c>
      <c r="D623" s="55">
        <v>67.65</v>
      </c>
      <c r="E623" s="17">
        <f t="shared" si="174"/>
        <v>-5.13</v>
      </c>
      <c r="F623" s="18">
        <f t="shared" si="168"/>
        <v>-0.0704863973619125</v>
      </c>
    </row>
    <row r="624" s="35" customFormat="1" ht="24" customHeight="1" spans="1:6">
      <c r="A624" s="27">
        <v>2081003</v>
      </c>
      <c r="B624" s="28" t="s">
        <v>539</v>
      </c>
      <c r="C624" s="54">
        <v>0</v>
      </c>
      <c r="D624" s="55"/>
      <c r="E624" s="17">
        <f t="shared" si="174"/>
        <v>0</v>
      </c>
      <c r="F624" s="18"/>
    </row>
    <row r="625" ht="24" customHeight="1" spans="1:6">
      <c r="A625" s="27">
        <v>2081004</v>
      </c>
      <c r="B625" s="28" t="s">
        <v>540</v>
      </c>
      <c r="C625" s="54">
        <v>18</v>
      </c>
      <c r="D625" s="55">
        <v>27.73</v>
      </c>
      <c r="E625" s="17">
        <f t="shared" si="174"/>
        <v>9.73</v>
      </c>
      <c r="F625" s="18">
        <f t="shared" si="168"/>
        <v>0.540555555555556</v>
      </c>
    </row>
    <row r="626" ht="24" customHeight="1" spans="1:6">
      <c r="A626" s="27">
        <v>2081005</v>
      </c>
      <c r="B626" s="28" t="s">
        <v>541</v>
      </c>
      <c r="C626" s="54">
        <v>3.2</v>
      </c>
      <c r="D626" s="55"/>
      <c r="E626" s="17">
        <f t="shared" si="174"/>
        <v>-3.2</v>
      </c>
      <c r="F626" s="18">
        <f t="shared" si="168"/>
        <v>-1</v>
      </c>
    </row>
    <row r="627" s="35" customFormat="1" ht="24" customHeight="1" spans="1:6">
      <c r="A627" s="27">
        <v>2081099</v>
      </c>
      <c r="B627" s="28" t="s">
        <v>542</v>
      </c>
      <c r="C627" s="48">
        <v>0</v>
      </c>
      <c r="D627" s="49"/>
      <c r="E627" s="17">
        <f t="shared" si="174"/>
        <v>0</v>
      </c>
      <c r="F627" s="18"/>
    </row>
    <row r="628" s="35" customFormat="1" ht="24" customHeight="1" spans="1:6">
      <c r="A628" s="29">
        <v>20811</v>
      </c>
      <c r="B628" s="29" t="s">
        <v>543</v>
      </c>
      <c r="C628" s="48">
        <f t="shared" ref="C628" si="181">SUM(C629:C636)</f>
        <v>0</v>
      </c>
      <c r="D628" s="49">
        <f t="shared" ref="D628" si="182">SUM(D629:D636)</f>
        <v>7.31</v>
      </c>
      <c r="E628" s="17">
        <f t="shared" si="174"/>
        <v>7.31</v>
      </c>
      <c r="F628" s="18"/>
    </row>
    <row r="629" ht="24" customHeight="1" spans="1:6">
      <c r="A629" s="27">
        <v>2081101</v>
      </c>
      <c r="B629" s="28" t="s">
        <v>99</v>
      </c>
      <c r="C629" s="54">
        <v>0</v>
      </c>
      <c r="D629" s="55">
        <v>0</v>
      </c>
      <c r="E629" s="17">
        <f t="shared" si="174"/>
        <v>0</v>
      </c>
      <c r="F629" s="18"/>
    </row>
    <row r="630" s="35" customFormat="1" ht="24" customHeight="1" spans="1:6">
      <c r="A630" s="27">
        <v>2081102</v>
      </c>
      <c r="B630" s="28" t="s">
        <v>100</v>
      </c>
      <c r="C630" s="54">
        <v>0</v>
      </c>
      <c r="D630" s="55">
        <v>0</v>
      </c>
      <c r="E630" s="17">
        <f t="shared" si="174"/>
        <v>0</v>
      </c>
      <c r="F630" s="18"/>
    </row>
    <row r="631" s="35" customFormat="1" ht="24" customHeight="1" spans="1:6">
      <c r="A631" s="27">
        <v>2081103</v>
      </c>
      <c r="B631" s="28" t="s">
        <v>101</v>
      </c>
      <c r="C631" s="54">
        <v>0</v>
      </c>
      <c r="D631" s="55">
        <v>0</v>
      </c>
      <c r="E631" s="17">
        <f t="shared" si="174"/>
        <v>0</v>
      </c>
      <c r="F631" s="18"/>
    </row>
    <row r="632" ht="24" customHeight="1" spans="1:6">
      <c r="A632" s="27">
        <v>2081104</v>
      </c>
      <c r="B632" s="28" t="s">
        <v>544</v>
      </c>
      <c r="C632" s="54">
        <v>0</v>
      </c>
      <c r="D632" s="55">
        <v>0</v>
      </c>
      <c r="E632" s="17">
        <f t="shared" si="174"/>
        <v>0</v>
      </c>
      <c r="F632" s="18"/>
    </row>
    <row r="633" ht="24" customHeight="1" spans="1:6">
      <c r="A633" s="27">
        <v>2081105</v>
      </c>
      <c r="B633" s="28" t="s">
        <v>545</v>
      </c>
      <c r="C633" s="54">
        <v>0</v>
      </c>
      <c r="D633" s="55">
        <v>6.61</v>
      </c>
      <c r="E633" s="17">
        <f t="shared" si="174"/>
        <v>6.61</v>
      </c>
      <c r="F633" s="18"/>
    </row>
    <row r="634" ht="24" customHeight="1" spans="1:6">
      <c r="A634" s="27">
        <v>2081106</v>
      </c>
      <c r="B634" s="28" t="s">
        <v>546</v>
      </c>
      <c r="C634" s="54">
        <v>0</v>
      </c>
      <c r="D634" s="55">
        <v>0</v>
      </c>
      <c r="E634" s="17">
        <f t="shared" si="174"/>
        <v>0</v>
      </c>
      <c r="F634" s="18"/>
    </row>
    <row r="635" ht="24" customHeight="1" spans="1:6">
      <c r="A635" s="27">
        <v>2081107</v>
      </c>
      <c r="B635" s="28" t="s">
        <v>547</v>
      </c>
      <c r="C635" s="54">
        <v>0</v>
      </c>
      <c r="D635" s="55">
        <v>0</v>
      </c>
      <c r="E635" s="17">
        <f t="shared" si="174"/>
        <v>0</v>
      </c>
      <c r="F635" s="18"/>
    </row>
    <row r="636" ht="24" customHeight="1" spans="1:6">
      <c r="A636" s="27">
        <v>2081199</v>
      </c>
      <c r="B636" s="28" t="s">
        <v>548</v>
      </c>
      <c r="C636" s="54">
        <v>0</v>
      </c>
      <c r="D636" s="55">
        <v>0.7</v>
      </c>
      <c r="E636" s="17">
        <f t="shared" si="174"/>
        <v>0.7</v>
      </c>
      <c r="F636" s="18"/>
    </row>
    <row r="637" ht="24" customHeight="1" spans="1:6">
      <c r="A637" s="29">
        <v>20815</v>
      </c>
      <c r="B637" s="29" t="s">
        <v>549</v>
      </c>
      <c r="C637" s="48">
        <f t="shared" ref="C637" si="183">SUM(C638:C641)</f>
        <v>0</v>
      </c>
      <c r="D637" s="49">
        <f t="shared" ref="D637" si="184">SUM(D638:D641)</f>
        <v>14.53</v>
      </c>
      <c r="E637" s="17">
        <f t="shared" si="174"/>
        <v>14.53</v>
      </c>
      <c r="F637" s="18"/>
    </row>
    <row r="638" ht="24" customHeight="1" spans="1:6">
      <c r="A638" s="27">
        <v>2081501</v>
      </c>
      <c r="B638" s="28" t="s">
        <v>550</v>
      </c>
      <c r="C638" s="54">
        <v>0</v>
      </c>
      <c r="D638" s="55">
        <v>14</v>
      </c>
      <c r="E638" s="17">
        <f t="shared" si="174"/>
        <v>14</v>
      </c>
      <c r="F638" s="18"/>
    </row>
    <row r="639" ht="24" customHeight="1" spans="1:6">
      <c r="A639" s="27">
        <v>2081502</v>
      </c>
      <c r="B639" s="28" t="s">
        <v>551</v>
      </c>
      <c r="C639" s="54">
        <v>0</v>
      </c>
      <c r="D639" s="55">
        <v>0.53</v>
      </c>
      <c r="E639" s="17">
        <f t="shared" si="174"/>
        <v>0.53</v>
      </c>
      <c r="F639" s="18"/>
    </row>
    <row r="640" ht="24" customHeight="1" spans="1:6">
      <c r="A640" s="27">
        <v>2081503</v>
      </c>
      <c r="B640" s="28" t="s">
        <v>552</v>
      </c>
      <c r="C640" s="54">
        <v>0</v>
      </c>
      <c r="D640" s="55">
        <v>0</v>
      </c>
      <c r="E640" s="17">
        <f t="shared" si="174"/>
        <v>0</v>
      </c>
      <c r="F640" s="18"/>
    </row>
    <row r="641" ht="24" customHeight="1" spans="1:6">
      <c r="A641" s="27">
        <v>2081599</v>
      </c>
      <c r="B641" s="28" t="s">
        <v>553</v>
      </c>
      <c r="C641" s="54">
        <v>0</v>
      </c>
      <c r="D641" s="55">
        <v>0</v>
      </c>
      <c r="E641" s="17">
        <f t="shared" si="174"/>
        <v>0</v>
      </c>
      <c r="F641" s="18"/>
    </row>
    <row r="642" ht="24" customHeight="1" spans="1:6">
      <c r="A642" s="29">
        <v>20816</v>
      </c>
      <c r="B642" s="29" t="s">
        <v>554</v>
      </c>
      <c r="C642" s="48">
        <f t="shared" ref="C642" si="185">SUM(C643:C646)</f>
        <v>0</v>
      </c>
      <c r="D642" s="49">
        <f t="shared" ref="D642" si="186">SUM(D643:D646)</f>
        <v>0</v>
      </c>
      <c r="E642" s="17">
        <f t="shared" si="174"/>
        <v>0</v>
      </c>
      <c r="F642" s="18"/>
    </row>
    <row r="643" ht="24" customHeight="1" spans="1:6">
      <c r="A643" s="27">
        <v>2081601</v>
      </c>
      <c r="B643" s="28" t="s">
        <v>99</v>
      </c>
      <c r="C643" s="54">
        <v>0</v>
      </c>
      <c r="D643" s="55">
        <v>0</v>
      </c>
      <c r="E643" s="17">
        <f t="shared" si="174"/>
        <v>0</v>
      </c>
      <c r="F643" s="18"/>
    </row>
    <row r="644" ht="24" customHeight="1" spans="1:6">
      <c r="A644" s="27">
        <v>2081602</v>
      </c>
      <c r="B644" s="28" t="s">
        <v>100</v>
      </c>
      <c r="C644" s="54">
        <v>0</v>
      </c>
      <c r="D644" s="55">
        <v>0</v>
      </c>
      <c r="E644" s="17">
        <f t="shared" si="174"/>
        <v>0</v>
      </c>
      <c r="F644" s="18"/>
    </row>
    <row r="645" ht="24" customHeight="1" spans="1:6">
      <c r="A645" s="27">
        <v>2081603</v>
      </c>
      <c r="B645" s="28" t="s">
        <v>101</v>
      </c>
      <c r="C645" s="54">
        <v>0</v>
      </c>
      <c r="D645" s="55">
        <v>0</v>
      </c>
      <c r="E645" s="17">
        <f t="shared" si="174"/>
        <v>0</v>
      </c>
      <c r="F645" s="18"/>
    </row>
    <row r="646" ht="24" customHeight="1" spans="1:6">
      <c r="A646" s="27">
        <v>2081699</v>
      </c>
      <c r="B646" s="28" t="s">
        <v>555</v>
      </c>
      <c r="C646" s="54">
        <v>0</v>
      </c>
      <c r="D646" s="55">
        <v>0</v>
      </c>
      <c r="E646" s="17">
        <f t="shared" si="174"/>
        <v>0</v>
      </c>
      <c r="F646" s="18"/>
    </row>
    <row r="647" ht="24" customHeight="1" spans="1:6">
      <c r="A647" s="29">
        <v>20819</v>
      </c>
      <c r="B647" s="29" t="s">
        <v>556</v>
      </c>
      <c r="C647" s="48">
        <f t="shared" ref="C647" si="187">SUM(C648:C649)</f>
        <v>57</v>
      </c>
      <c r="D647" s="49">
        <f t="shared" ref="D647" si="188">SUM(D648:D649)</f>
        <v>426.44</v>
      </c>
      <c r="E647" s="17">
        <f t="shared" si="174"/>
        <v>369.44</v>
      </c>
      <c r="F647" s="18">
        <f t="shared" ref="F647:F708" si="189">E647/C647</f>
        <v>6.48140350877193</v>
      </c>
    </row>
    <row r="648" ht="24" customHeight="1" spans="1:6">
      <c r="A648" s="27">
        <v>2081901</v>
      </c>
      <c r="B648" s="28" t="s">
        <v>557</v>
      </c>
      <c r="C648" s="54">
        <v>57</v>
      </c>
      <c r="D648" s="55">
        <v>24.13</v>
      </c>
      <c r="E648" s="17">
        <f t="shared" si="174"/>
        <v>-32.87</v>
      </c>
      <c r="F648" s="18">
        <f t="shared" si="189"/>
        <v>-0.576666666666667</v>
      </c>
    </row>
    <row r="649" ht="24" customHeight="1" spans="1:6">
      <c r="A649" s="27">
        <v>2081902</v>
      </c>
      <c r="B649" s="28" t="s">
        <v>558</v>
      </c>
      <c r="C649" s="54">
        <v>0</v>
      </c>
      <c r="D649" s="55">
        <v>402.31</v>
      </c>
      <c r="E649" s="17">
        <f t="shared" si="174"/>
        <v>402.31</v>
      </c>
      <c r="F649" s="18"/>
    </row>
    <row r="650" ht="24" customHeight="1" spans="1:6">
      <c r="A650" s="29">
        <v>20820</v>
      </c>
      <c r="B650" s="29" t="s">
        <v>559</v>
      </c>
      <c r="C650" s="48">
        <f>SUM(C651:C652)</f>
        <v>340</v>
      </c>
      <c r="D650" s="49">
        <f>SUM(D651:D652)</f>
        <v>16.06</v>
      </c>
      <c r="E650" s="17">
        <f t="shared" si="174"/>
        <v>-323.94</v>
      </c>
      <c r="F650" s="18">
        <f t="shared" si="189"/>
        <v>-0.952764705882353</v>
      </c>
    </row>
    <row r="651" ht="24" customHeight="1" spans="1:6">
      <c r="A651" s="27">
        <v>2082001</v>
      </c>
      <c r="B651" s="28" t="s">
        <v>560</v>
      </c>
      <c r="C651" s="54">
        <v>340</v>
      </c>
      <c r="D651" s="55">
        <v>16.06</v>
      </c>
      <c r="E651" s="17">
        <f t="shared" si="174"/>
        <v>-323.94</v>
      </c>
      <c r="F651" s="18">
        <f t="shared" si="189"/>
        <v>-0.952764705882353</v>
      </c>
    </row>
    <row r="652" ht="24" customHeight="1" spans="1:6">
      <c r="A652" s="27">
        <v>2082002</v>
      </c>
      <c r="B652" s="28" t="s">
        <v>561</v>
      </c>
      <c r="C652" s="54">
        <v>0</v>
      </c>
      <c r="D652" s="55">
        <v>0</v>
      </c>
      <c r="E652" s="17">
        <f t="shared" si="174"/>
        <v>0</v>
      </c>
      <c r="F652" s="18"/>
    </row>
    <row r="653" ht="24" customHeight="1" spans="1:6">
      <c r="A653" s="29">
        <v>20821</v>
      </c>
      <c r="B653" s="29" t="s">
        <v>562</v>
      </c>
      <c r="C653" s="48">
        <f t="shared" ref="C653" si="190">SUM(C654:C655)</f>
        <v>93.13</v>
      </c>
      <c r="D653" s="49">
        <f t="shared" ref="D653" si="191">SUM(D654:D655)</f>
        <v>84.07</v>
      </c>
      <c r="E653" s="17">
        <f t="shared" si="174"/>
        <v>-9.05999999999999</v>
      </c>
      <c r="F653" s="18">
        <f t="shared" si="189"/>
        <v>-0.0972833673359818</v>
      </c>
    </row>
    <row r="654" ht="24" customHeight="1" spans="1:6">
      <c r="A654" s="27">
        <v>2082101</v>
      </c>
      <c r="B654" s="28" t="s">
        <v>563</v>
      </c>
      <c r="C654" s="54">
        <v>4</v>
      </c>
      <c r="D654" s="55">
        <v>4.12</v>
      </c>
      <c r="E654" s="17">
        <f t="shared" si="174"/>
        <v>0.12</v>
      </c>
      <c r="F654" s="18">
        <f t="shared" si="189"/>
        <v>0.03</v>
      </c>
    </row>
    <row r="655" ht="24" customHeight="1" spans="1:6">
      <c r="A655" s="27">
        <v>2082102</v>
      </c>
      <c r="B655" s="28" t="s">
        <v>564</v>
      </c>
      <c r="C655" s="54">
        <v>89.13</v>
      </c>
      <c r="D655" s="55">
        <v>79.95</v>
      </c>
      <c r="E655" s="17">
        <f t="shared" si="174"/>
        <v>-9.17999999999999</v>
      </c>
      <c r="F655" s="18">
        <f t="shared" si="189"/>
        <v>-0.102995624368899</v>
      </c>
    </row>
    <row r="656" ht="24" customHeight="1" spans="1:6">
      <c r="A656" s="29">
        <v>20825</v>
      </c>
      <c r="B656" s="29" t="s">
        <v>565</v>
      </c>
      <c r="C656" s="48">
        <f t="shared" ref="C656" si="192">SUM(C657:C658)</f>
        <v>0</v>
      </c>
      <c r="D656" s="49">
        <f t="shared" ref="D656" si="193">SUM(D657:D658)</f>
        <v>0</v>
      </c>
      <c r="E656" s="17">
        <f t="shared" si="174"/>
        <v>0</v>
      </c>
      <c r="F656" s="18"/>
    </row>
    <row r="657" ht="24" customHeight="1" spans="1:6">
      <c r="A657" s="27">
        <v>2082501</v>
      </c>
      <c r="B657" s="28" t="s">
        <v>566</v>
      </c>
      <c r="C657" s="54">
        <v>0</v>
      </c>
      <c r="D657" s="55">
        <v>0</v>
      </c>
      <c r="E657" s="17">
        <f t="shared" si="174"/>
        <v>0</v>
      </c>
      <c r="F657" s="18"/>
    </row>
    <row r="658" ht="24" customHeight="1" spans="1:6">
      <c r="A658" s="27">
        <v>2082502</v>
      </c>
      <c r="B658" s="28" t="s">
        <v>567</v>
      </c>
      <c r="C658" s="54">
        <v>0</v>
      </c>
      <c r="D658" s="55">
        <v>0</v>
      </c>
      <c r="E658" s="17">
        <f t="shared" si="174"/>
        <v>0</v>
      </c>
      <c r="F658" s="18"/>
    </row>
    <row r="659" ht="24" customHeight="1" spans="1:6">
      <c r="A659" s="29">
        <v>20826</v>
      </c>
      <c r="B659" s="29" t="s">
        <v>568</v>
      </c>
      <c r="C659" s="48">
        <f t="shared" ref="C659" si="194">SUM(C660:C662)</f>
        <v>674</v>
      </c>
      <c r="D659" s="49">
        <f t="shared" ref="D659" si="195">SUM(D660:D662)</f>
        <v>1531.57</v>
      </c>
      <c r="E659" s="17">
        <f t="shared" si="174"/>
        <v>857.57</v>
      </c>
      <c r="F659" s="18">
        <f t="shared" si="189"/>
        <v>1.2723590504451</v>
      </c>
    </row>
    <row r="660" ht="24" customHeight="1" spans="1:6">
      <c r="A660" s="27">
        <v>2082601</v>
      </c>
      <c r="B660" s="28" t="s">
        <v>569</v>
      </c>
      <c r="C660" s="54">
        <v>0</v>
      </c>
      <c r="D660" s="55">
        <v>0</v>
      </c>
      <c r="E660" s="17">
        <f t="shared" si="174"/>
        <v>0</v>
      </c>
      <c r="F660" s="18"/>
    </row>
    <row r="661" ht="24" customHeight="1" spans="1:6">
      <c r="A661" s="27">
        <v>2082602</v>
      </c>
      <c r="B661" s="28" t="s">
        <v>570</v>
      </c>
      <c r="C661" s="54">
        <v>635</v>
      </c>
      <c r="D661" s="55">
        <v>1531.57</v>
      </c>
      <c r="E661" s="17">
        <f t="shared" si="174"/>
        <v>896.57</v>
      </c>
      <c r="F661" s="18">
        <f t="shared" si="189"/>
        <v>1.41192125984252</v>
      </c>
    </row>
    <row r="662" ht="24" customHeight="1" spans="1:6">
      <c r="A662" s="27">
        <v>2082699</v>
      </c>
      <c r="B662" s="28" t="s">
        <v>571</v>
      </c>
      <c r="C662" s="54">
        <v>39</v>
      </c>
      <c r="D662" s="55"/>
      <c r="E662" s="17">
        <f t="shared" si="174"/>
        <v>-39</v>
      </c>
      <c r="F662" s="18">
        <f t="shared" si="189"/>
        <v>-1</v>
      </c>
    </row>
    <row r="663" ht="24" customHeight="1" spans="1:6">
      <c r="A663" s="29">
        <v>20827</v>
      </c>
      <c r="B663" s="29" t="s">
        <v>572</v>
      </c>
      <c r="C663" s="48">
        <f>SUM(C664:C667)</f>
        <v>0</v>
      </c>
      <c r="D663" s="49">
        <f>SUM(D664:D667)</f>
        <v>0</v>
      </c>
      <c r="E663" s="17">
        <f t="shared" si="174"/>
        <v>0</v>
      </c>
      <c r="F663" s="18"/>
    </row>
    <row r="664" ht="24" customHeight="1" spans="1:6">
      <c r="A664" s="27">
        <v>2082701</v>
      </c>
      <c r="B664" s="28" t="s">
        <v>573</v>
      </c>
      <c r="C664" s="54">
        <v>0</v>
      </c>
      <c r="D664" s="55">
        <v>0</v>
      </c>
      <c r="E664" s="17">
        <f t="shared" si="174"/>
        <v>0</v>
      </c>
      <c r="F664" s="18"/>
    </row>
    <row r="665" ht="24" customHeight="1" spans="1:6">
      <c r="A665" s="27">
        <v>2082702</v>
      </c>
      <c r="B665" s="28" t="s">
        <v>574</v>
      </c>
      <c r="C665" s="54">
        <v>0</v>
      </c>
      <c r="D665" s="55">
        <v>0</v>
      </c>
      <c r="E665" s="17">
        <f t="shared" si="174"/>
        <v>0</v>
      </c>
      <c r="F665" s="18"/>
    </row>
    <row r="666" ht="24" customHeight="1" spans="1:6">
      <c r="A666" s="27">
        <v>2082703</v>
      </c>
      <c r="B666" s="28" t="s">
        <v>575</v>
      </c>
      <c r="C666" s="54">
        <v>0</v>
      </c>
      <c r="D666" s="55">
        <v>0</v>
      </c>
      <c r="E666" s="17">
        <f t="shared" si="174"/>
        <v>0</v>
      </c>
      <c r="F666" s="18"/>
    </row>
    <row r="667" ht="24" customHeight="1" spans="1:6">
      <c r="A667" s="27">
        <v>2082799</v>
      </c>
      <c r="B667" s="28" t="s">
        <v>576</v>
      </c>
      <c r="C667" s="54">
        <v>0</v>
      </c>
      <c r="D667" s="55">
        <v>0</v>
      </c>
      <c r="E667" s="17">
        <f t="shared" si="174"/>
        <v>0</v>
      </c>
      <c r="F667" s="18"/>
    </row>
    <row r="668" ht="24" customHeight="1" spans="1:6">
      <c r="A668" s="29">
        <v>20899</v>
      </c>
      <c r="B668" s="29" t="s">
        <v>577</v>
      </c>
      <c r="C668" s="48">
        <f t="shared" ref="C668:D668" si="196">C669</f>
        <v>180</v>
      </c>
      <c r="D668" s="49">
        <f t="shared" si="196"/>
        <v>214.36</v>
      </c>
      <c r="E668" s="17">
        <f t="shared" ref="E668:E731" si="197">D668-C668</f>
        <v>34.36</v>
      </c>
      <c r="F668" s="18">
        <f t="shared" si="189"/>
        <v>0.190888888888889</v>
      </c>
    </row>
    <row r="669" ht="24" customHeight="1" spans="1:6">
      <c r="A669" s="27">
        <v>2089901</v>
      </c>
      <c r="B669" s="28" t="s">
        <v>578</v>
      </c>
      <c r="C669" s="54">
        <v>180</v>
      </c>
      <c r="D669" s="55">
        <v>214.36</v>
      </c>
      <c r="E669" s="17">
        <f t="shared" si="197"/>
        <v>34.36</v>
      </c>
      <c r="F669" s="18">
        <f t="shared" si="189"/>
        <v>0.190888888888889</v>
      </c>
    </row>
    <row r="670" ht="24" customHeight="1" spans="1:6">
      <c r="A670" s="29">
        <v>210</v>
      </c>
      <c r="B670" s="29" t="s">
        <v>579</v>
      </c>
      <c r="C670" s="48">
        <f>SUM(C671,C676,C689,C693,C705,C708,C712,C722,C727,C733,C737,C740)</f>
        <v>1606.35</v>
      </c>
      <c r="D670" s="49">
        <f>SUM(D671,D676,D689,D693,D705,D708,D712,D722,D727,D733,D737,D740)</f>
        <v>2543</v>
      </c>
      <c r="E670" s="17">
        <f t="shared" si="197"/>
        <v>936.65</v>
      </c>
      <c r="F670" s="18">
        <f t="shared" si="189"/>
        <v>0.583092103215364</v>
      </c>
    </row>
    <row r="671" ht="24" customHeight="1" spans="1:6">
      <c r="A671" s="29">
        <v>21001</v>
      </c>
      <c r="B671" s="29" t="s">
        <v>580</v>
      </c>
      <c r="C671" s="48">
        <f t="shared" ref="C671" si="198">SUM(C672:C675)</f>
        <v>0</v>
      </c>
      <c r="D671" s="49">
        <f t="shared" ref="D671" si="199">SUM(D672:D675)</f>
        <v>0</v>
      </c>
      <c r="E671" s="17">
        <f t="shared" si="197"/>
        <v>0</v>
      </c>
      <c r="F671" s="18"/>
    </row>
    <row r="672" ht="24" customHeight="1" spans="1:6">
      <c r="A672" s="27">
        <v>2100101</v>
      </c>
      <c r="B672" s="28" t="s">
        <v>99</v>
      </c>
      <c r="C672" s="54">
        <v>0</v>
      </c>
      <c r="D672" s="55">
        <v>0</v>
      </c>
      <c r="E672" s="17">
        <f t="shared" si="197"/>
        <v>0</v>
      </c>
      <c r="F672" s="18"/>
    </row>
    <row r="673" ht="24" customHeight="1" spans="1:6">
      <c r="A673" s="27">
        <v>2100102</v>
      </c>
      <c r="B673" s="28" t="s">
        <v>100</v>
      </c>
      <c r="C673" s="54">
        <v>0</v>
      </c>
      <c r="D673" s="55">
        <v>0</v>
      </c>
      <c r="E673" s="17">
        <f t="shared" si="197"/>
        <v>0</v>
      </c>
      <c r="F673" s="18"/>
    </row>
    <row r="674" ht="24" customHeight="1" spans="1:6">
      <c r="A674" s="27">
        <v>2100103</v>
      </c>
      <c r="B674" s="28" t="s">
        <v>101</v>
      </c>
      <c r="C674" s="54">
        <v>0</v>
      </c>
      <c r="D674" s="55">
        <v>0</v>
      </c>
      <c r="E674" s="17">
        <f t="shared" si="197"/>
        <v>0</v>
      </c>
      <c r="F674" s="18"/>
    </row>
    <row r="675" ht="24" customHeight="1" spans="1:6">
      <c r="A675" s="27">
        <v>2100199</v>
      </c>
      <c r="B675" s="28" t="s">
        <v>581</v>
      </c>
      <c r="C675" s="54">
        <v>0</v>
      </c>
      <c r="D675" s="55">
        <v>0</v>
      </c>
      <c r="E675" s="17">
        <f t="shared" si="197"/>
        <v>0</v>
      </c>
      <c r="F675" s="18"/>
    </row>
    <row r="676" ht="24" customHeight="1" spans="1:6">
      <c r="A676" s="29">
        <v>21002</v>
      </c>
      <c r="B676" s="29" t="s">
        <v>582</v>
      </c>
      <c r="C676" s="48">
        <f t="shared" ref="C676" si="200">SUM(C677:C688)</f>
        <v>0</v>
      </c>
      <c r="D676" s="49">
        <f t="shared" ref="D676" si="201">SUM(D677:D688)</f>
        <v>0</v>
      </c>
      <c r="E676" s="17">
        <f t="shared" si="197"/>
        <v>0</v>
      </c>
      <c r="F676" s="18"/>
    </row>
    <row r="677" ht="24" customHeight="1" spans="1:6">
      <c r="A677" s="27">
        <v>2100201</v>
      </c>
      <c r="B677" s="28" t="s">
        <v>583</v>
      </c>
      <c r="C677" s="54">
        <v>0</v>
      </c>
      <c r="D677" s="55">
        <v>0</v>
      </c>
      <c r="E677" s="17">
        <f t="shared" si="197"/>
        <v>0</v>
      </c>
      <c r="F677" s="18"/>
    </row>
    <row r="678" ht="24" customHeight="1" spans="1:6">
      <c r="A678" s="27">
        <v>2100202</v>
      </c>
      <c r="B678" s="28" t="s">
        <v>584</v>
      </c>
      <c r="C678" s="54">
        <v>0</v>
      </c>
      <c r="D678" s="55">
        <v>0</v>
      </c>
      <c r="E678" s="17">
        <f t="shared" si="197"/>
        <v>0</v>
      </c>
      <c r="F678" s="18"/>
    </row>
    <row r="679" ht="24" customHeight="1" spans="1:6">
      <c r="A679" s="27">
        <v>2100203</v>
      </c>
      <c r="B679" s="28" t="s">
        <v>585</v>
      </c>
      <c r="C679" s="54">
        <v>0</v>
      </c>
      <c r="D679" s="55">
        <v>0</v>
      </c>
      <c r="E679" s="17">
        <f t="shared" si="197"/>
        <v>0</v>
      </c>
      <c r="F679" s="18"/>
    </row>
    <row r="680" ht="24" customHeight="1" spans="1:6">
      <c r="A680" s="27">
        <v>2100204</v>
      </c>
      <c r="B680" s="28" t="s">
        <v>586</v>
      </c>
      <c r="C680" s="54">
        <v>0</v>
      </c>
      <c r="D680" s="55">
        <v>0</v>
      </c>
      <c r="E680" s="17">
        <f t="shared" si="197"/>
        <v>0</v>
      </c>
      <c r="F680" s="18"/>
    </row>
    <row r="681" ht="24" customHeight="1" spans="1:6">
      <c r="A681" s="27">
        <v>2100205</v>
      </c>
      <c r="B681" s="28" t="s">
        <v>587</v>
      </c>
      <c r="C681" s="54">
        <v>0</v>
      </c>
      <c r="D681" s="55">
        <v>0</v>
      </c>
      <c r="E681" s="17">
        <f t="shared" si="197"/>
        <v>0</v>
      </c>
      <c r="F681" s="18"/>
    </row>
    <row r="682" ht="24" customHeight="1" spans="1:6">
      <c r="A682" s="27">
        <v>2100206</v>
      </c>
      <c r="B682" s="28" t="s">
        <v>588</v>
      </c>
      <c r="C682" s="54">
        <v>0</v>
      </c>
      <c r="D682" s="55">
        <v>0</v>
      </c>
      <c r="E682" s="17">
        <f t="shared" si="197"/>
        <v>0</v>
      </c>
      <c r="F682" s="18"/>
    </row>
    <row r="683" ht="24" customHeight="1" spans="1:6">
      <c r="A683" s="27">
        <v>2100207</v>
      </c>
      <c r="B683" s="28" t="s">
        <v>589</v>
      </c>
      <c r="C683" s="54">
        <v>0</v>
      </c>
      <c r="D683" s="55">
        <v>0</v>
      </c>
      <c r="E683" s="17">
        <f t="shared" si="197"/>
        <v>0</v>
      </c>
      <c r="F683" s="18"/>
    </row>
    <row r="684" ht="24" customHeight="1" spans="1:6">
      <c r="A684" s="27">
        <v>2100208</v>
      </c>
      <c r="B684" s="28" t="s">
        <v>590</v>
      </c>
      <c r="C684" s="54">
        <v>0</v>
      </c>
      <c r="D684" s="55">
        <v>0</v>
      </c>
      <c r="E684" s="17">
        <f t="shared" si="197"/>
        <v>0</v>
      </c>
      <c r="F684" s="18"/>
    </row>
    <row r="685" ht="24" customHeight="1" spans="1:6">
      <c r="A685" s="27">
        <v>2100209</v>
      </c>
      <c r="B685" s="28" t="s">
        <v>591</v>
      </c>
      <c r="C685" s="54">
        <v>0</v>
      </c>
      <c r="D685" s="55">
        <v>0</v>
      </c>
      <c r="E685" s="17">
        <f t="shared" si="197"/>
        <v>0</v>
      </c>
      <c r="F685" s="18"/>
    </row>
    <row r="686" ht="24" customHeight="1" spans="1:6">
      <c r="A686" s="27">
        <v>2100210</v>
      </c>
      <c r="B686" s="28" t="s">
        <v>592</v>
      </c>
      <c r="C686" s="54">
        <v>0</v>
      </c>
      <c r="D686" s="55">
        <v>0</v>
      </c>
      <c r="E686" s="17">
        <f t="shared" si="197"/>
        <v>0</v>
      </c>
      <c r="F686" s="18"/>
    </row>
    <row r="687" ht="24" customHeight="1" spans="1:6">
      <c r="A687" s="27">
        <v>2100211</v>
      </c>
      <c r="B687" s="28" t="s">
        <v>593</v>
      </c>
      <c r="C687" s="54">
        <v>0</v>
      </c>
      <c r="D687" s="55">
        <v>0</v>
      </c>
      <c r="E687" s="17">
        <f t="shared" si="197"/>
        <v>0</v>
      </c>
      <c r="F687" s="18"/>
    </row>
    <row r="688" ht="24" customHeight="1" spans="1:6">
      <c r="A688" s="27">
        <v>2100299</v>
      </c>
      <c r="B688" s="28" t="s">
        <v>594</v>
      </c>
      <c r="C688" s="54">
        <v>0</v>
      </c>
      <c r="D688" s="55">
        <v>0</v>
      </c>
      <c r="E688" s="17">
        <f t="shared" si="197"/>
        <v>0</v>
      </c>
      <c r="F688" s="18"/>
    </row>
    <row r="689" ht="24" customHeight="1" spans="1:6">
      <c r="A689" s="29">
        <v>21003</v>
      </c>
      <c r="B689" s="29" t="s">
        <v>595</v>
      </c>
      <c r="C689" s="48">
        <f t="shared" ref="C689" si="202">SUM(C690:C692)</f>
        <v>452.31</v>
      </c>
      <c r="D689" s="49">
        <f t="shared" ref="D689" si="203">SUM(D690:D692)</f>
        <v>437.46</v>
      </c>
      <c r="E689" s="17">
        <f t="shared" si="197"/>
        <v>-14.85</v>
      </c>
      <c r="F689" s="18">
        <f t="shared" si="189"/>
        <v>-0.0328314651455859</v>
      </c>
    </row>
    <row r="690" ht="24" customHeight="1" spans="1:6">
      <c r="A690" s="27">
        <v>2100301</v>
      </c>
      <c r="B690" s="28" t="s">
        <v>596</v>
      </c>
      <c r="C690" s="54">
        <v>0</v>
      </c>
      <c r="D690" s="55">
        <v>0</v>
      </c>
      <c r="E690" s="17">
        <f t="shared" si="197"/>
        <v>0</v>
      </c>
      <c r="F690" s="18"/>
    </row>
    <row r="691" ht="24" customHeight="1" spans="1:6">
      <c r="A691" s="27">
        <v>2100302</v>
      </c>
      <c r="B691" s="28" t="s">
        <v>597</v>
      </c>
      <c r="C691" s="54">
        <v>403.71</v>
      </c>
      <c r="D691" s="55">
        <v>380.04</v>
      </c>
      <c r="E691" s="17">
        <f t="shared" si="197"/>
        <v>-23.67</v>
      </c>
      <c r="F691" s="18">
        <f t="shared" si="189"/>
        <v>-0.0586311956602511</v>
      </c>
    </row>
    <row r="692" ht="24" customHeight="1" spans="1:6">
      <c r="A692" s="27">
        <v>2100399</v>
      </c>
      <c r="B692" s="28" t="s">
        <v>598</v>
      </c>
      <c r="C692" s="54">
        <v>48.6</v>
      </c>
      <c r="D692" s="55">
        <v>57.42</v>
      </c>
      <c r="E692" s="17">
        <f t="shared" si="197"/>
        <v>8.82</v>
      </c>
      <c r="F692" s="18">
        <f t="shared" si="189"/>
        <v>0.181481481481481</v>
      </c>
    </row>
    <row r="693" ht="24" customHeight="1" spans="1:6">
      <c r="A693" s="29">
        <v>21004</v>
      </c>
      <c r="B693" s="29" t="s">
        <v>599</v>
      </c>
      <c r="C693" s="48">
        <f t="shared" ref="C693" si="204">SUM(C694:C704)</f>
        <v>0</v>
      </c>
      <c r="D693" s="49">
        <f t="shared" ref="D693" si="205">SUM(D694:D704)</f>
        <v>48.42</v>
      </c>
      <c r="E693" s="17">
        <f t="shared" si="197"/>
        <v>48.42</v>
      </c>
      <c r="F693" s="18"/>
    </row>
    <row r="694" ht="24" customHeight="1" spans="1:6">
      <c r="A694" s="27">
        <v>2100401</v>
      </c>
      <c r="B694" s="28" t="s">
        <v>600</v>
      </c>
      <c r="C694" s="54">
        <v>0</v>
      </c>
      <c r="D694" s="55">
        <v>0</v>
      </c>
      <c r="E694" s="17">
        <f t="shared" si="197"/>
        <v>0</v>
      </c>
      <c r="F694" s="18"/>
    </row>
    <row r="695" ht="24" customHeight="1" spans="1:6">
      <c r="A695" s="27">
        <v>2100402</v>
      </c>
      <c r="B695" s="28" t="s">
        <v>601</v>
      </c>
      <c r="C695" s="54">
        <v>0</v>
      </c>
      <c r="D695" s="55">
        <v>0</v>
      </c>
      <c r="E695" s="17">
        <f t="shared" si="197"/>
        <v>0</v>
      </c>
      <c r="F695" s="18"/>
    </row>
    <row r="696" ht="24" customHeight="1" spans="1:6">
      <c r="A696" s="27">
        <v>2100403</v>
      </c>
      <c r="B696" s="28" t="s">
        <v>602</v>
      </c>
      <c r="C696" s="54">
        <v>0</v>
      </c>
      <c r="D696" s="55">
        <v>0</v>
      </c>
      <c r="E696" s="17">
        <f t="shared" si="197"/>
        <v>0</v>
      </c>
      <c r="F696" s="18"/>
    </row>
    <row r="697" ht="24" customHeight="1" spans="1:6">
      <c r="A697" s="27">
        <v>2100404</v>
      </c>
      <c r="B697" s="28" t="s">
        <v>603</v>
      </c>
      <c r="C697" s="54">
        <v>0</v>
      </c>
      <c r="D697" s="55">
        <v>0</v>
      </c>
      <c r="E697" s="17">
        <f t="shared" si="197"/>
        <v>0</v>
      </c>
      <c r="F697" s="18"/>
    </row>
    <row r="698" ht="24" customHeight="1" spans="1:6">
      <c r="A698" s="27">
        <v>2100405</v>
      </c>
      <c r="B698" s="28" t="s">
        <v>604</v>
      </c>
      <c r="C698" s="54">
        <v>0</v>
      </c>
      <c r="D698" s="55">
        <v>0</v>
      </c>
      <c r="E698" s="17">
        <f t="shared" si="197"/>
        <v>0</v>
      </c>
      <c r="F698" s="18"/>
    </row>
    <row r="699" ht="24" customHeight="1" spans="1:6">
      <c r="A699" s="27">
        <v>2100406</v>
      </c>
      <c r="B699" s="28" t="s">
        <v>605</v>
      </c>
      <c r="C699" s="54">
        <v>0</v>
      </c>
      <c r="D699" s="55">
        <v>0</v>
      </c>
      <c r="E699" s="17">
        <f t="shared" si="197"/>
        <v>0</v>
      </c>
      <c r="F699" s="18"/>
    </row>
    <row r="700" ht="24" customHeight="1" spans="1:6">
      <c r="A700" s="27">
        <v>2100407</v>
      </c>
      <c r="B700" s="28" t="s">
        <v>606</v>
      </c>
      <c r="C700" s="54">
        <v>0</v>
      </c>
      <c r="D700" s="55">
        <v>0</v>
      </c>
      <c r="E700" s="17">
        <f t="shared" si="197"/>
        <v>0</v>
      </c>
      <c r="F700" s="18"/>
    </row>
    <row r="701" ht="24" customHeight="1" spans="1:6">
      <c r="A701" s="27">
        <v>2100408</v>
      </c>
      <c r="B701" s="28" t="s">
        <v>607</v>
      </c>
      <c r="C701" s="54">
        <v>0</v>
      </c>
      <c r="D701" s="55">
        <v>35.07</v>
      </c>
      <c r="E701" s="17">
        <f t="shared" si="197"/>
        <v>35.07</v>
      </c>
      <c r="F701" s="18"/>
    </row>
    <row r="702" ht="24" customHeight="1" spans="1:6">
      <c r="A702" s="27">
        <v>2100409</v>
      </c>
      <c r="B702" s="28" t="s">
        <v>608</v>
      </c>
      <c r="C702" s="54">
        <v>0</v>
      </c>
      <c r="D702" s="55">
        <v>11.35</v>
      </c>
      <c r="E702" s="17">
        <f t="shared" si="197"/>
        <v>11.35</v>
      </c>
      <c r="F702" s="18"/>
    </row>
    <row r="703" ht="24" customHeight="1" spans="1:6">
      <c r="A703" s="27">
        <v>2100410</v>
      </c>
      <c r="B703" s="28" t="s">
        <v>609</v>
      </c>
      <c r="C703" s="54">
        <v>0</v>
      </c>
      <c r="D703" s="55">
        <v>0</v>
      </c>
      <c r="E703" s="17">
        <f t="shared" si="197"/>
        <v>0</v>
      </c>
      <c r="F703" s="18"/>
    </row>
    <row r="704" ht="24" customHeight="1" spans="1:6">
      <c r="A704" s="27">
        <v>2100499</v>
      </c>
      <c r="B704" s="28" t="s">
        <v>610</v>
      </c>
      <c r="C704" s="54">
        <v>0</v>
      </c>
      <c r="D704" s="55">
        <v>2</v>
      </c>
      <c r="E704" s="17">
        <f t="shared" si="197"/>
        <v>2</v>
      </c>
      <c r="F704" s="18"/>
    </row>
    <row r="705" ht="24" customHeight="1" spans="1:6">
      <c r="A705" s="29">
        <v>21006</v>
      </c>
      <c r="B705" s="29" t="s">
        <v>611</v>
      </c>
      <c r="C705" s="48">
        <f t="shared" ref="C705" si="206">SUM(C706:C707)</f>
        <v>0</v>
      </c>
      <c r="D705" s="49">
        <f t="shared" ref="D705" si="207">SUM(D706:D707)</f>
        <v>0</v>
      </c>
      <c r="E705" s="17">
        <f t="shared" si="197"/>
        <v>0</v>
      </c>
      <c r="F705" s="18"/>
    </row>
    <row r="706" ht="24" customHeight="1" spans="1:6">
      <c r="A706" s="27">
        <v>2100601</v>
      </c>
      <c r="B706" s="28" t="s">
        <v>612</v>
      </c>
      <c r="C706" s="54">
        <v>0</v>
      </c>
      <c r="D706" s="55">
        <v>0</v>
      </c>
      <c r="E706" s="17">
        <f t="shared" si="197"/>
        <v>0</v>
      </c>
      <c r="F706" s="18"/>
    </row>
    <row r="707" ht="24" customHeight="1" spans="1:6">
      <c r="A707" s="27">
        <v>2100699</v>
      </c>
      <c r="B707" s="28" t="s">
        <v>613</v>
      </c>
      <c r="C707" s="54">
        <v>0</v>
      </c>
      <c r="D707" s="55">
        <v>0</v>
      </c>
      <c r="E707" s="17">
        <f t="shared" si="197"/>
        <v>0</v>
      </c>
      <c r="F707" s="18"/>
    </row>
    <row r="708" ht="24" customHeight="1" spans="1:6">
      <c r="A708" s="29">
        <v>21007</v>
      </c>
      <c r="B708" s="71" t="s">
        <v>614</v>
      </c>
      <c r="C708" s="48">
        <f t="shared" ref="C708" si="208">SUM(C709:C711)</f>
        <v>239.84</v>
      </c>
      <c r="D708" s="49">
        <f t="shared" ref="D708" si="209">SUM(D709:D711)</f>
        <v>379.94</v>
      </c>
      <c r="E708" s="17">
        <f t="shared" si="197"/>
        <v>140.1</v>
      </c>
      <c r="F708" s="18">
        <f t="shared" si="189"/>
        <v>0.584139426284189</v>
      </c>
    </row>
    <row r="709" ht="24" customHeight="1" spans="1:6">
      <c r="A709" s="27">
        <v>2100716</v>
      </c>
      <c r="B709" s="28" t="s">
        <v>615</v>
      </c>
      <c r="C709" s="54">
        <v>0</v>
      </c>
      <c r="D709" s="55">
        <v>0</v>
      </c>
      <c r="E709" s="17">
        <f t="shared" si="197"/>
        <v>0</v>
      </c>
      <c r="F709" s="18"/>
    </row>
    <row r="710" ht="24" customHeight="1" spans="1:6">
      <c r="A710" s="27">
        <v>2100717</v>
      </c>
      <c r="B710" s="28" t="s">
        <v>616</v>
      </c>
      <c r="C710" s="54">
        <v>237</v>
      </c>
      <c r="D710" s="55">
        <v>257.07</v>
      </c>
      <c r="E710" s="17">
        <f t="shared" si="197"/>
        <v>20.07</v>
      </c>
      <c r="F710" s="18">
        <f t="shared" ref="F710:F741" si="210">E710/C710</f>
        <v>0.0846835443037974</v>
      </c>
    </row>
    <row r="711" ht="24" customHeight="1" spans="1:6">
      <c r="A711" s="27">
        <v>2100799</v>
      </c>
      <c r="B711" s="28" t="s">
        <v>617</v>
      </c>
      <c r="C711" s="54">
        <v>2.84</v>
      </c>
      <c r="D711" s="55">
        <v>122.87</v>
      </c>
      <c r="E711" s="17">
        <f t="shared" si="197"/>
        <v>120.03</v>
      </c>
      <c r="F711" s="18">
        <f t="shared" si="210"/>
        <v>42.2640845070423</v>
      </c>
    </row>
    <row r="712" ht="24" customHeight="1" spans="1:6">
      <c r="A712" s="29">
        <v>21010</v>
      </c>
      <c r="B712" s="29" t="s">
        <v>618</v>
      </c>
      <c r="C712" s="48">
        <f t="shared" ref="C712" si="211">SUM(C713:C721)</f>
        <v>0</v>
      </c>
      <c r="D712" s="49">
        <f t="shared" ref="D712" si="212">SUM(D713:D721)</f>
        <v>5</v>
      </c>
      <c r="E712" s="17">
        <f t="shared" si="197"/>
        <v>5</v>
      </c>
      <c r="F712" s="18"/>
    </row>
    <row r="713" ht="24" customHeight="1" spans="1:6">
      <c r="A713" s="27">
        <v>2101001</v>
      </c>
      <c r="B713" s="28" t="s">
        <v>99</v>
      </c>
      <c r="C713" s="54">
        <v>0</v>
      </c>
      <c r="D713" s="55">
        <v>0</v>
      </c>
      <c r="E713" s="17">
        <f t="shared" si="197"/>
        <v>0</v>
      </c>
      <c r="F713" s="18"/>
    </row>
    <row r="714" ht="24" customHeight="1" spans="1:6">
      <c r="A714" s="27">
        <v>2101002</v>
      </c>
      <c r="B714" s="28" t="s">
        <v>100</v>
      </c>
      <c r="C714" s="54">
        <v>0</v>
      </c>
      <c r="D714" s="55">
        <v>0</v>
      </c>
      <c r="E714" s="17">
        <f t="shared" si="197"/>
        <v>0</v>
      </c>
      <c r="F714" s="18"/>
    </row>
    <row r="715" ht="24" customHeight="1" spans="1:6">
      <c r="A715" s="27">
        <v>2101003</v>
      </c>
      <c r="B715" s="28" t="s">
        <v>101</v>
      </c>
      <c r="C715" s="54">
        <v>0</v>
      </c>
      <c r="D715" s="55">
        <v>0</v>
      </c>
      <c r="E715" s="17">
        <f t="shared" si="197"/>
        <v>0</v>
      </c>
      <c r="F715" s="18"/>
    </row>
    <row r="716" ht="24" customHeight="1" spans="1:6">
      <c r="A716" s="27">
        <v>2101012</v>
      </c>
      <c r="B716" s="28" t="s">
        <v>619</v>
      </c>
      <c r="C716" s="54">
        <v>0</v>
      </c>
      <c r="D716" s="55">
        <v>0</v>
      </c>
      <c r="E716" s="17">
        <f t="shared" si="197"/>
        <v>0</v>
      </c>
      <c r="F716" s="18"/>
    </row>
    <row r="717" ht="24" customHeight="1" spans="1:6">
      <c r="A717" s="27">
        <v>2101014</v>
      </c>
      <c r="B717" s="28" t="s">
        <v>620</v>
      </c>
      <c r="C717" s="54">
        <v>0</v>
      </c>
      <c r="D717" s="55">
        <v>0</v>
      </c>
      <c r="E717" s="17">
        <f t="shared" si="197"/>
        <v>0</v>
      </c>
      <c r="F717" s="18"/>
    </row>
    <row r="718" ht="24" customHeight="1" spans="1:6">
      <c r="A718" s="27">
        <v>2101015</v>
      </c>
      <c r="B718" s="28" t="s">
        <v>621</v>
      </c>
      <c r="C718" s="54">
        <v>0</v>
      </c>
      <c r="D718" s="55">
        <v>0</v>
      </c>
      <c r="E718" s="17">
        <f t="shared" si="197"/>
        <v>0</v>
      </c>
      <c r="F718" s="18"/>
    </row>
    <row r="719" ht="24" customHeight="1" spans="1:6">
      <c r="A719" s="27">
        <v>2101016</v>
      </c>
      <c r="B719" s="28" t="s">
        <v>622</v>
      </c>
      <c r="C719" s="54">
        <v>0</v>
      </c>
      <c r="D719" s="55">
        <v>0</v>
      </c>
      <c r="E719" s="17">
        <f t="shared" si="197"/>
        <v>0</v>
      </c>
      <c r="F719" s="18"/>
    </row>
    <row r="720" ht="24" customHeight="1" spans="1:6">
      <c r="A720" s="27">
        <v>2101050</v>
      </c>
      <c r="B720" s="28" t="s">
        <v>108</v>
      </c>
      <c r="C720" s="54">
        <v>0</v>
      </c>
      <c r="D720" s="55">
        <v>0</v>
      </c>
      <c r="E720" s="17">
        <f t="shared" si="197"/>
        <v>0</v>
      </c>
      <c r="F720" s="18"/>
    </row>
    <row r="721" ht="24" customHeight="1" spans="1:6">
      <c r="A721" s="27">
        <v>2101099</v>
      </c>
      <c r="B721" s="28" t="s">
        <v>623</v>
      </c>
      <c r="C721" s="54">
        <v>0</v>
      </c>
      <c r="D721" s="55">
        <v>5</v>
      </c>
      <c r="E721" s="17">
        <f t="shared" si="197"/>
        <v>5</v>
      </c>
      <c r="F721" s="18"/>
    </row>
    <row r="722" ht="24" customHeight="1" spans="1:6">
      <c r="A722" s="29">
        <v>21011</v>
      </c>
      <c r="B722" s="29" t="s">
        <v>624</v>
      </c>
      <c r="C722" s="48">
        <f t="shared" ref="C722" si="213">SUM(C723:C726)</f>
        <v>113.2</v>
      </c>
      <c r="D722" s="49">
        <f t="shared" ref="D722" si="214">SUM(D723:D726)</f>
        <v>199.49</v>
      </c>
      <c r="E722" s="17">
        <f t="shared" si="197"/>
        <v>86.29</v>
      </c>
      <c r="F722" s="18">
        <f t="shared" si="210"/>
        <v>0.762279151943463</v>
      </c>
    </row>
    <row r="723" ht="24" customHeight="1" spans="1:6">
      <c r="A723" s="27">
        <v>2101101</v>
      </c>
      <c r="B723" s="28" t="s">
        <v>625</v>
      </c>
      <c r="C723" s="54">
        <v>31</v>
      </c>
      <c r="D723" s="55">
        <v>37.71</v>
      </c>
      <c r="E723" s="17">
        <f t="shared" si="197"/>
        <v>6.71</v>
      </c>
      <c r="F723" s="18">
        <f t="shared" si="210"/>
        <v>0.216451612903226</v>
      </c>
    </row>
    <row r="724" ht="24" customHeight="1" spans="1:6">
      <c r="A724" s="27">
        <v>2101102</v>
      </c>
      <c r="B724" s="28" t="s">
        <v>626</v>
      </c>
      <c r="C724" s="54">
        <v>82.2</v>
      </c>
      <c r="D724" s="55">
        <v>127.66</v>
      </c>
      <c r="E724" s="17">
        <f t="shared" si="197"/>
        <v>45.46</v>
      </c>
      <c r="F724" s="18">
        <f t="shared" si="210"/>
        <v>0.553041362530414</v>
      </c>
    </row>
    <row r="725" ht="24" customHeight="1" spans="1:6">
      <c r="A725" s="27">
        <v>2101103</v>
      </c>
      <c r="B725" s="28" t="s">
        <v>627</v>
      </c>
      <c r="C725" s="54">
        <v>0</v>
      </c>
      <c r="D725" s="55">
        <v>34.12</v>
      </c>
      <c r="E725" s="17">
        <f t="shared" si="197"/>
        <v>34.12</v>
      </c>
      <c r="F725" s="18"/>
    </row>
    <row r="726" ht="24" customHeight="1" spans="1:6">
      <c r="A726" s="27">
        <v>2101199</v>
      </c>
      <c r="B726" s="28" t="s">
        <v>628</v>
      </c>
      <c r="C726" s="54">
        <v>0</v>
      </c>
      <c r="D726" s="55"/>
      <c r="E726" s="17">
        <f t="shared" si="197"/>
        <v>0</v>
      </c>
      <c r="F726" s="18"/>
    </row>
    <row r="727" ht="24" customHeight="1" spans="1:6">
      <c r="A727" s="29">
        <v>21012</v>
      </c>
      <c r="B727" s="29" t="s">
        <v>629</v>
      </c>
      <c r="C727" s="48">
        <f t="shared" ref="C727" si="215">SUM(C728:C732)</f>
        <v>515</v>
      </c>
      <c r="D727" s="49">
        <f t="shared" ref="D727" si="216">SUM(D728:D732)</f>
        <v>1046.15</v>
      </c>
      <c r="E727" s="17">
        <f t="shared" si="197"/>
        <v>531.15</v>
      </c>
      <c r="F727" s="18">
        <f t="shared" si="210"/>
        <v>1.03135922330097</v>
      </c>
    </row>
    <row r="728" ht="24" customHeight="1" spans="1:6">
      <c r="A728" s="27">
        <v>2101201</v>
      </c>
      <c r="B728" s="28" t="s">
        <v>630</v>
      </c>
      <c r="C728" s="54">
        <v>0</v>
      </c>
      <c r="D728" s="55">
        <v>0</v>
      </c>
      <c r="E728" s="17">
        <f t="shared" si="197"/>
        <v>0</v>
      </c>
      <c r="F728" s="18"/>
    </row>
    <row r="729" ht="24" customHeight="1" spans="1:6">
      <c r="A729" s="27">
        <v>2101202</v>
      </c>
      <c r="B729" s="28" t="s">
        <v>631</v>
      </c>
      <c r="C729" s="54">
        <v>515</v>
      </c>
      <c r="D729" s="55">
        <v>1046.15</v>
      </c>
      <c r="E729" s="17">
        <f t="shared" si="197"/>
        <v>531.15</v>
      </c>
      <c r="F729" s="18">
        <f t="shared" si="210"/>
        <v>1.03135922330097</v>
      </c>
    </row>
    <row r="730" ht="24" customHeight="1" spans="1:6">
      <c r="A730" s="27">
        <v>2101203</v>
      </c>
      <c r="B730" s="28" t="s">
        <v>632</v>
      </c>
      <c r="C730" s="54">
        <v>0</v>
      </c>
      <c r="D730" s="55">
        <v>0</v>
      </c>
      <c r="E730" s="17">
        <f t="shared" si="197"/>
        <v>0</v>
      </c>
      <c r="F730" s="18"/>
    </row>
    <row r="731" ht="24" customHeight="1" spans="1:6">
      <c r="A731" s="27">
        <v>2101204</v>
      </c>
      <c r="B731" s="28" t="s">
        <v>633</v>
      </c>
      <c r="C731" s="54">
        <v>0</v>
      </c>
      <c r="D731" s="55">
        <v>0</v>
      </c>
      <c r="E731" s="17">
        <f t="shared" si="197"/>
        <v>0</v>
      </c>
      <c r="F731" s="18"/>
    </row>
    <row r="732" ht="24" customHeight="1" spans="1:6">
      <c r="A732" s="27">
        <v>2101299</v>
      </c>
      <c r="B732" s="28" t="s">
        <v>634</v>
      </c>
      <c r="C732" s="54">
        <v>0</v>
      </c>
      <c r="D732" s="55">
        <v>0</v>
      </c>
      <c r="E732" s="17">
        <f t="shared" ref="E732:E795" si="217">D732-C732</f>
        <v>0</v>
      </c>
      <c r="F732" s="18"/>
    </row>
    <row r="733" ht="24" customHeight="1" spans="1:6">
      <c r="A733" s="29">
        <v>21013</v>
      </c>
      <c r="B733" s="29" t="s">
        <v>635</v>
      </c>
      <c r="C733" s="48">
        <f t="shared" ref="C733" si="218">SUM(C734:C736)</f>
        <v>4</v>
      </c>
      <c r="D733" s="49">
        <f t="shared" ref="D733" si="219">SUM(D734:D736)</f>
        <v>142.82</v>
      </c>
      <c r="E733" s="17">
        <f t="shared" si="217"/>
        <v>138.82</v>
      </c>
      <c r="F733" s="18">
        <f t="shared" si="210"/>
        <v>34.705</v>
      </c>
    </row>
    <row r="734" ht="24" customHeight="1" spans="1:6">
      <c r="A734" s="27">
        <v>2101301</v>
      </c>
      <c r="B734" s="28" t="s">
        <v>636</v>
      </c>
      <c r="C734" s="54">
        <v>4</v>
      </c>
      <c r="D734" s="55">
        <v>82.51</v>
      </c>
      <c r="E734" s="17">
        <f t="shared" si="217"/>
        <v>78.51</v>
      </c>
      <c r="F734" s="18">
        <f t="shared" si="210"/>
        <v>19.6275</v>
      </c>
    </row>
    <row r="735" ht="24" customHeight="1" spans="1:6">
      <c r="A735" s="27">
        <v>2101302</v>
      </c>
      <c r="B735" s="28" t="s">
        <v>637</v>
      </c>
      <c r="C735" s="54">
        <v>0</v>
      </c>
      <c r="D735" s="55">
        <v>0</v>
      </c>
      <c r="E735" s="17">
        <f t="shared" si="217"/>
        <v>0</v>
      </c>
      <c r="F735" s="18"/>
    </row>
    <row r="736" ht="24" customHeight="1" spans="1:6">
      <c r="A736" s="27">
        <v>2101399</v>
      </c>
      <c r="B736" s="28" t="s">
        <v>638</v>
      </c>
      <c r="C736" s="54">
        <v>0</v>
      </c>
      <c r="D736" s="55">
        <v>60.31</v>
      </c>
      <c r="E736" s="17">
        <f t="shared" si="217"/>
        <v>60.31</v>
      </c>
      <c r="F736" s="18"/>
    </row>
    <row r="737" ht="24" customHeight="1" spans="1:6">
      <c r="A737" s="29">
        <v>21014</v>
      </c>
      <c r="B737" s="29" t="s">
        <v>639</v>
      </c>
      <c r="C737" s="48">
        <f t="shared" ref="C737" si="220">SUM(C738:C739)</f>
        <v>0</v>
      </c>
      <c r="D737" s="49">
        <f t="shared" ref="D737" si="221">SUM(D738:D739)</f>
        <v>1.77</v>
      </c>
      <c r="E737" s="17">
        <f t="shared" si="217"/>
        <v>1.77</v>
      </c>
      <c r="F737" s="18"/>
    </row>
    <row r="738" ht="24" customHeight="1" spans="1:6">
      <c r="A738" s="27">
        <v>2101401</v>
      </c>
      <c r="B738" s="28" t="s">
        <v>640</v>
      </c>
      <c r="C738" s="54">
        <v>0</v>
      </c>
      <c r="D738" s="55">
        <v>1.77</v>
      </c>
      <c r="E738" s="17">
        <f t="shared" si="217"/>
        <v>1.77</v>
      </c>
      <c r="F738" s="18"/>
    </row>
    <row r="739" ht="24" customHeight="1" spans="1:6">
      <c r="A739" s="27">
        <v>2101499</v>
      </c>
      <c r="B739" s="28" t="s">
        <v>641</v>
      </c>
      <c r="C739" s="54">
        <v>0</v>
      </c>
      <c r="D739" s="55">
        <v>0</v>
      </c>
      <c r="E739" s="17">
        <f t="shared" si="217"/>
        <v>0</v>
      </c>
      <c r="F739" s="18"/>
    </row>
    <row r="740" ht="24" customHeight="1" spans="1:6">
      <c r="A740" s="29">
        <v>21099</v>
      </c>
      <c r="B740" s="29" t="s">
        <v>642</v>
      </c>
      <c r="C740" s="48">
        <f t="shared" ref="C740:D740" si="222">C741</f>
        <v>282</v>
      </c>
      <c r="D740" s="49">
        <f t="shared" si="222"/>
        <v>281.95</v>
      </c>
      <c r="E740" s="17">
        <f t="shared" si="217"/>
        <v>-0.0500000000000114</v>
      </c>
      <c r="F740" s="18">
        <f t="shared" si="210"/>
        <v>-0.000177304964539047</v>
      </c>
    </row>
    <row r="741" ht="24" customHeight="1" spans="1:6">
      <c r="A741" s="27">
        <v>2109901</v>
      </c>
      <c r="B741" s="28" t="s">
        <v>643</v>
      </c>
      <c r="C741" s="54">
        <v>282</v>
      </c>
      <c r="D741" s="55">
        <v>281.95</v>
      </c>
      <c r="E741" s="17">
        <f t="shared" si="217"/>
        <v>-0.0500000000000114</v>
      </c>
      <c r="F741" s="18">
        <f t="shared" si="210"/>
        <v>-0.000177304964539047</v>
      </c>
    </row>
    <row r="742" ht="24" customHeight="1" spans="1:6">
      <c r="A742" s="29">
        <v>211</v>
      </c>
      <c r="B742" s="29" t="s">
        <v>644</v>
      </c>
      <c r="C742" s="48">
        <f>SUM(C743,C752,C756,C764,C770,C776,C778,C784,C786,C788)</f>
        <v>0</v>
      </c>
      <c r="D742" s="49">
        <f>SUM(D743,D752,D756,D764,D770,D776,D778,D784,D786,D788)</f>
        <v>160.3</v>
      </c>
      <c r="E742" s="17">
        <f t="shared" si="217"/>
        <v>160.3</v>
      </c>
      <c r="F742" s="18"/>
    </row>
    <row r="743" ht="24" customHeight="1" spans="1:6">
      <c r="A743" s="29">
        <v>21101</v>
      </c>
      <c r="B743" s="29" t="s">
        <v>645</v>
      </c>
      <c r="C743" s="48">
        <f t="shared" ref="C743" si="223">SUM(C744:C751)</f>
        <v>0</v>
      </c>
      <c r="D743" s="49">
        <f t="shared" ref="D743" si="224">SUM(D744:D751)</f>
        <v>0</v>
      </c>
      <c r="E743" s="17">
        <f t="shared" si="217"/>
        <v>0</v>
      </c>
      <c r="F743" s="18"/>
    </row>
    <row r="744" ht="24" customHeight="1" spans="1:6">
      <c r="A744" s="27">
        <v>2110101</v>
      </c>
      <c r="B744" s="28" t="s">
        <v>99</v>
      </c>
      <c r="C744" s="54">
        <v>0</v>
      </c>
      <c r="D744" s="55">
        <v>0</v>
      </c>
      <c r="E744" s="17">
        <f t="shared" si="217"/>
        <v>0</v>
      </c>
      <c r="F744" s="18"/>
    </row>
    <row r="745" ht="24" customHeight="1" spans="1:6">
      <c r="A745" s="27">
        <v>2110102</v>
      </c>
      <c r="B745" s="28" t="s">
        <v>100</v>
      </c>
      <c r="C745" s="54">
        <v>0</v>
      </c>
      <c r="D745" s="55">
        <v>0</v>
      </c>
      <c r="E745" s="17">
        <f t="shared" si="217"/>
        <v>0</v>
      </c>
      <c r="F745" s="18"/>
    </row>
    <row r="746" ht="24" customHeight="1" spans="1:6">
      <c r="A746" s="27">
        <v>2110103</v>
      </c>
      <c r="B746" s="28" t="s">
        <v>101</v>
      </c>
      <c r="C746" s="54">
        <v>0</v>
      </c>
      <c r="D746" s="55">
        <v>0</v>
      </c>
      <c r="E746" s="17">
        <f t="shared" si="217"/>
        <v>0</v>
      </c>
      <c r="F746" s="18"/>
    </row>
    <row r="747" ht="24" customHeight="1" spans="1:6">
      <c r="A747" s="27">
        <v>2110104</v>
      </c>
      <c r="B747" s="28" t="s">
        <v>646</v>
      </c>
      <c r="C747" s="54">
        <v>0</v>
      </c>
      <c r="D747" s="55">
        <v>0</v>
      </c>
      <c r="E747" s="17">
        <f t="shared" si="217"/>
        <v>0</v>
      </c>
      <c r="F747" s="18"/>
    </row>
    <row r="748" ht="24" customHeight="1" spans="1:6">
      <c r="A748" s="27">
        <v>2110105</v>
      </c>
      <c r="B748" s="28" t="s">
        <v>647</v>
      </c>
      <c r="C748" s="54">
        <v>0</v>
      </c>
      <c r="D748" s="55">
        <v>0</v>
      </c>
      <c r="E748" s="17">
        <f t="shared" si="217"/>
        <v>0</v>
      </c>
      <c r="F748" s="18"/>
    </row>
    <row r="749" ht="24" customHeight="1" spans="1:6">
      <c r="A749" s="27">
        <v>2110106</v>
      </c>
      <c r="B749" s="28" t="s">
        <v>648</v>
      </c>
      <c r="C749" s="54">
        <v>0</v>
      </c>
      <c r="D749" s="55">
        <v>0</v>
      </c>
      <c r="E749" s="17">
        <f t="shared" si="217"/>
        <v>0</v>
      </c>
      <c r="F749" s="18"/>
    </row>
    <row r="750" ht="24" customHeight="1" spans="1:6">
      <c r="A750" s="27">
        <v>2110107</v>
      </c>
      <c r="B750" s="28" t="s">
        <v>649</v>
      </c>
      <c r="C750" s="54">
        <v>0</v>
      </c>
      <c r="D750" s="55">
        <v>0</v>
      </c>
      <c r="E750" s="17">
        <f t="shared" si="217"/>
        <v>0</v>
      </c>
      <c r="F750" s="18"/>
    </row>
    <row r="751" ht="24" customHeight="1" spans="1:6">
      <c r="A751" s="27">
        <v>2110199</v>
      </c>
      <c r="B751" s="28" t="s">
        <v>650</v>
      </c>
      <c r="C751" s="54">
        <v>0</v>
      </c>
      <c r="D751" s="55">
        <v>0</v>
      </c>
      <c r="E751" s="17">
        <f t="shared" si="217"/>
        <v>0</v>
      </c>
      <c r="F751" s="18"/>
    </row>
    <row r="752" ht="24" customHeight="1" spans="1:6">
      <c r="A752" s="29">
        <v>21102</v>
      </c>
      <c r="B752" s="29" t="s">
        <v>651</v>
      </c>
      <c r="C752" s="48">
        <f t="shared" ref="C752" si="225">SUM(C753:C755)</f>
        <v>0</v>
      </c>
      <c r="D752" s="49">
        <f t="shared" ref="D752" si="226">SUM(D753:D755)</f>
        <v>0</v>
      </c>
      <c r="E752" s="17">
        <f t="shared" si="217"/>
        <v>0</v>
      </c>
      <c r="F752" s="18"/>
    </row>
    <row r="753" ht="24" customHeight="1" spans="1:6">
      <c r="A753" s="27">
        <v>2110203</v>
      </c>
      <c r="B753" s="28" t="s">
        <v>652</v>
      </c>
      <c r="C753" s="54">
        <v>0</v>
      </c>
      <c r="D753" s="55">
        <v>0</v>
      </c>
      <c r="E753" s="17">
        <f t="shared" si="217"/>
        <v>0</v>
      </c>
      <c r="F753" s="18"/>
    </row>
    <row r="754" ht="24" customHeight="1" spans="1:6">
      <c r="A754" s="27">
        <v>2110204</v>
      </c>
      <c r="B754" s="28" t="s">
        <v>653</v>
      </c>
      <c r="C754" s="54">
        <v>0</v>
      </c>
      <c r="D754" s="55">
        <v>0</v>
      </c>
      <c r="E754" s="17">
        <f t="shared" si="217"/>
        <v>0</v>
      </c>
      <c r="F754" s="18"/>
    </row>
    <row r="755" ht="24" customHeight="1" spans="1:6">
      <c r="A755" s="27">
        <v>2110299</v>
      </c>
      <c r="B755" s="28" t="s">
        <v>654</v>
      </c>
      <c r="C755" s="54">
        <v>0</v>
      </c>
      <c r="D755" s="55">
        <v>0</v>
      </c>
      <c r="E755" s="17">
        <f t="shared" si="217"/>
        <v>0</v>
      </c>
      <c r="F755" s="18"/>
    </row>
    <row r="756" ht="24" customHeight="1" spans="1:6">
      <c r="A756" s="29">
        <v>21103</v>
      </c>
      <c r="B756" s="29" t="s">
        <v>655</v>
      </c>
      <c r="C756" s="48">
        <f>SUM(C757:C763)</f>
        <v>0</v>
      </c>
      <c r="D756" s="49">
        <f>SUM(D757:D763)</f>
        <v>160.3</v>
      </c>
      <c r="E756" s="17">
        <f t="shared" si="217"/>
        <v>160.3</v>
      </c>
      <c r="F756" s="18"/>
    </row>
    <row r="757" ht="24" customHeight="1" spans="1:6">
      <c r="A757" s="27">
        <v>2110301</v>
      </c>
      <c r="B757" s="28" t="s">
        <v>656</v>
      </c>
      <c r="C757" s="54">
        <v>0</v>
      </c>
      <c r="D757" s="55">
        <v>0</v>
      </c>
      <c r="E757" s="17">
        <f t="shared" si="217"/>
        <v>0</v>
      </c>
      <c r="F757" s="18"/>
    </row>
    <row r="758" ht="24" customHeight="1" spans="1:6">
      <c r="A758" s="27">
        <v>2110302</v>
      </c>
      <c r="B758" s="28" t="s">
        <v>657</v>
      </c>
      <c r="C758" s="54">
        <v>0</v>
      </c>
      <c r="D758" s="55">
        <v>40</v>
      </c>
      <c r="E758" s="17">
        <f t="shared" si="217"/>
        <v>40</v>
      </c>
      <c r="F758" s="18"/>
    </row>
    <row r="759" ht="24" customHeight="1" spans="1:6">
      <c r="A759" s="27">
        <v>2110303</v>
      </c>
      <c r="B759" s="28" t="s">
        <v>658</v>
      </c>
      <c r="C759" s="54">
        <v>0</v>
      </c>
      <c r="D759" s="55">
        <v>0</v>
      </c>
      <c r="E759" s="17">
        <f t="shared" si="217"/>
        <v>0</v>
      </c>
      <c r="F759" s="18"/>
    </row>
    <row r="760" ht="24" customHeight="1" spans="1:6">
      <c r="A760" s="27">
        <v>2110304</v>
      </c>
      <c r="B760" s="28" t="s">
        <v>659</v>
      </c>
      <c r="C760" s="54">
        <v>0</v>
      </c>
      <c r="D760" s="55">
        <v>0</v>
      </c>
      <c r="E760" s="17">
        <f t="shared" si="217"/>
        <v>0</v>
      </c>
      <c r="F760" s="18"/>
    </row>
    <row r="761" ht="24" customHeight="1" spans="1:6">
      <c r="A761" s="27">
        <v>2110305</v>
      </c>
      <c r="B761" s="28" t="s">
        <v>660</v>
      </c>
      <c r="C761" s="54">
        <v>0</v>
      </c>
      <c r="D761" s="55">
        <v>0</v>
      </c>
      <c r="E761" s="17">
        <f t="shared" si="217"/>
        <v>0</v>
      </c>
      <c r="F761" s="18"/>
    </row>
    <row r="762" ht="24" customHeight="1" spans="1:6">
      <c r="A762" s="27">
        <v>2110306</v>
      </c>
      <c r="B762" s="28" t="s">
        <v>661</v>
      </c>
      <c r="C762" s="54">
        <v>0</v>
      </c>
      <c r="D762" s="55">
        <v>0</v>
      </c>
      <c r="E762" s="17">
        <f t="shared" si="217"/>
        <v>0</v>
      </c>
      <c r="F762" s="18"/>
    </row>
    <row r="763" ht="24" customHeight="1" spans="1:6">
      <c r="A763" s="27">
        <v>2110399</v>
      </c>
      <c r="B763" s="28" t="s">
        <v>662</v>
      </c>
      <c r="C763" s="54">
        <v>0</v>
      </c>
      <c r="D763" s="55">
        <v>120.3</v>
      </c>
      <c r="E763" s="17">
        <f t="shared" si="217"/>
        <v>120.3</v>
      </c>
      <c r="F763" s="18"/>
    </row>
    <row r="764" ht="24" customHeight="1" spans="1:6">
      <c r="A764" s="29">
        <v>21104</v>
      </c>
      <c r="B764" s="29" t="s">
        <v>663</v>
      </c>
      <c r="C764" s="48">
        <f>SUM(C765:C769)</f>
        <v>0</v>
      </c>
      <c r="D764" s="49">
        <f>SUM(D765:D769)</f>
        <v>0</v>
      </c>
      <c r="E764" s="17">
        <f t="shared" si="217"/>
        <v>0</v>
      </c>
      <c r="F764" s="18"/>
    </row>
    <row r="765" ht="24" customHeight="1" spans="1:6">
      <c r="A765" s="27">
        <v>2110401</v>
      </c>
      <c r="B765" s="28" t="s">
        <v>664</v>
      </c>
      <c r="C765" s="54">
        <v>0</v>
      </c>
      <c r="D765" s="55">
        <v>0</v>
      </c>
      <c r="E765" s="17">
        <f t="shared" si="217"/>
        <v>0</v>
      </c>
      <c r="F765" s="18"/>
    </row>
    <row r="766" ht="24" customHeight="1" spans="1:6">
      <c r="A766" s="27">
        <v>2110402</v>
      </c>
      <c r="B766" s="28" t="s">
        <v>665</v>
      </c>
      <c r="C766" s="54">
        <v>0</v>
      </c>
      <c r="D766" s="55">
        <v>0</v>
      </c>
      <c r="E766" s="17">
        <f t="shared" si="217"/>
        <v>0</v>
      </c>
      <c r="F766" s="18"/>
    </row>
    <row r="767" ht="24" customHeight="1" spans="1:6">
      <c r="A767" s="27">
        <v>2110403</v>
      </c>
      <c r="B767" s="28" t="s">
        <v>666</v>
      </c>
      <c r="C767" s="54">
        <v>0</v>
      </c>
      <c r="D767" s="55">
        <v>0</v>
      </c>
      <c r="E767" s="17">
        <f t="shared" si="217"/>
        <v>0</v>
      </c>
      <c r="F767" s="18"/>
    </row>
    <row r="768" ht="24" customHeight="1" spans="1:6">
      <c r="A768" s="27">
        <v>2110404</v>
      </c>
      <c r="B768" s="28" t="s">
        <v>667</v>
      </c>
      <c r="C768" s="54">
        <v>0</v>
      </c>
      <c r="D768" s="55">
        <v>0</v>
      </c>
      <c r="E768" s="17">
        <f t="shared" si="217"/>
        <v>0</v>
      </c>
      <c r="F768" s="18"/>
    </row>
    <row r="769" ht="24" customHeight="1" spans="1:6">
      <c r="A769" s="27">
        <v>2110499</v>
      </c>
      <c r="B769" s="28" t="s">
        <v>668</v>
      </c>
      <c r="C769" s="54">
        <v>0</v>
      </c>
      <c r="D769" s="55">
        <v>0</v>
      </c>
      <c r="E769" s="17">
        <f t="shared" si="217"/>
        <v>0</v>
      </c>
      <c r="F769" s="18"/>
    </row>
    <row r="770" ht="24" customHeight="1" spans="1:6">
      <c r="A770" s="29">
        <v>21105</v>
      </c>
      <c r="B770" s="29" t="s">
        <v>669</v>
      </c>
      <c r="C770" s="48">
        <f>SUM(C771:C775)</f>
        <v>0</v>
      </c>
      <c r="D770" s="49">
        <f>SUM(D771:D775)</f>
        <v>0</v>
      </c>
      <c r="E770" s="17">
        <f t="shared" si="217"/>
        <v>0</v>
      </c>
      <c r="F770" s="18"/>
    </row>
    <row r="771" ht="24" customHeight="1" spans="1:6">
      <c r="A771" s="27">
        <v>2110501</v>
      </c>
      <c r="B771" s="28" t="s">
        <v>670</v>
      </c>
      <c r="C771" s="54">
        <v>0</v>
      </c>
      <c r="D771" s="55">
        <v>0</v>
      </c>
      <c r="E771" s="17">
        <f t="shared" si="217"/>
        <v>0</v>
      </c>
      <c r="F771" s="18"/>
    </row>
    <row r="772" ht="24" customHeight="1" spans="1:6">
      <c r="A772" s="27">
        <v>2110502</v>
      </c>
      <c r="B772" s="28" t="s">
        <v>671</v>
      </c>
      <c r="C772" s="54">
        <v>0</v>
      </c>
      <c r="D772" s="55">
        <v>0</v>
      </c>
      <c r="E772" s="17">
        <f t="shared" si="217"/>
        <v>0</v>
      </c>
      <c r="F772" s="18"/>
    </row>
    <row r="773" ht="24" customHeight="1" spans="1:6">
      <c r="A773" s="27">
        <v>2110503</v>
      </c>
      <c r="B773" s="28" t="s">
        <v>672</v>
      </c>
      <c r="C773" s="54">
        <v>0</v>
      </c>
      <c r="D773" s="55">
        <v>0</v>
      </c>
      <c r="E773" s="17">
        <f t="shared" si="217"/>
        <v>0</v>
      </c>
      <c r="F773" s="18"/>
    </row>
    <row r="774" ht="24" customHeight="1" spans="1:6">
      <c r="A774" s="27">
        <v>2110506</v>
      </c>
      <c r="B774" s="28" t="s">
        <v>673</v>
      </c>
      <c r="C774" s="54">
        <v>0</v>
      </c>
      <c r="D774" s="55">
        <v>0</v>
      </c>
      <c r="E774" s="17">
        <f t="shared" si="217"/>
        <v>0</v>
      </c>
      <c r="F774" s="18"/>
    </row>
    <row r="775" ht="24" customHeight="1" spans="1:6">
      <c r="A775" s="27">
        <v>2110599</v>
      </c>
      <c r="B775" s="28" t="s">
        <v>674</v>
      </c>
      <c r="C775" s="54">
        <v>0</v>
      </c>
      <c r="D775" s="55">
        <v>0</v>
      </c>
      <c r="E775" s="17">
        <f t="shared" si="217"/>
        <v>0</v>
      </c>
      <c r="F775" s="18"/>
    </row>
    <row r="776" ht="24" customHeight="1" spans="1:6">
      <c r="A776" s="29">
        <v>21110</v>
      </c>
      <c r="B776" s="29" t="s">
        <v>675</v>
      </c>
      <c r="C776" s="48">
        <f>C777</f>
        <v>0</v>
      </c>
      <c r="D776" s="49">
        <f>D777</f>
        <v>0</v>
      </c>
      <c r="E776" s="17">
        <f t="shared" si="217"/>
        <v>0</v>
      </c>
      <c r="F776" s="18"/>
    </row>
    <row r="777" ht="24" customHeight="1" spans="1:6">
      <c r="A777" s="27">
        <v>2111001</v>
      </c>
      <c r="B777" s="28" t="s">
        <v>676</v>
      </c>
      <c r="C777" s="54">
        <v>0</v>
      </c>
      <c r="D777" s="55">
        <v>0</v>
      </c>
      <c r="E777" s="17">
        <f t="shared" si="217"/>
        <v>0</v>
      </c>
      <c r="F777" s="18"/>
    </row>
    <row r="778" ht="24" customHeight="1" spans="1:6">
      <c r="A778" s="29">
        <v>21111</v>
      </c>
      <c r="B778" s="29" t="s">
        <v>677</v>
      </c>
      <c r="C778" s="48">
        <f>SUM(C779:C783)</f>
        <v>0</v>
      </c>
      <c r="D778" s="49">
        <f>SUM(D779:D783)</f>
        <v>0</v>
      </c>
      <c r="E778" s="17">
        <f t="shared" si="217"/>
        <v>0</v>
      </c>
      <c r="F778" s="18"/>
    </row>
    <row r="779" ht="24" customHeight="1" spans="1:6">
      <c r="A779" s="27">
        <v>2111101</v>
      </c>
      <c r="B779" s="28" t="s">
        <v>678</v>
      </c>
      <c r="C779" s="54">
        <v>0</v>
      </c>
      <c r="D779" s="55">
        <v>0</v>
      </c>
      <c r="E779" s="17">
        <f t="shared" si="217"/>
        <v>0</v>
      </c>
      <c r="F779" s="18"/>
    </row>
    <row r="780" ht="24" customHeight="1" spans="1:6">
      <c r="A780" s="27">
        <v>2111102</v>
      </c>
      <c r="B780" s="28" t="s">
        <v>679</v>
      </c>
      <c r="C780" s="54">
        <v>0</v>
      </c>
      <c r="D780" s="55">
        <v>0</v>
      </c>
      <c r="E780" s="17">
        <f t="shared" si="217"/>
        <v>0</v>
      </c>
      <c r="F780" s="18"/>
    </row>
    <row r="781" ht="24" customHeight="1" spans="1:6">
      <c r="A781" s="27">
        <v>2111103</v>
      </c>
      <c r="B781" s="28" t="s">
        <v>680</v>
      </c>
      <c r="C781" s="54">
        <v>0</v>
      </c>
      <c r="D781" s="55">
        <v>0</v>
      </c>
      <c r="E781" s="17">
        <f t="shared" si="217"/>
        <v>0</v>
      </c>
      <c r="F781" s="18"/>
    </row>
    <row r="782" ht="24" customHeight="1" spans="1:6">
      <c r="A782" s="27">
        <v>2111104</v>
      </c>
      <c r="B782" s="28" t="s">
        <v>681</v>
      </c>
      <c r="C782" s="54">
        <v>0</v>
      </c>
      <c r="D782" s="55">
        <v>0</v>
      </c>
      <c r="E782" s="17">
        <f t="shared" si="217"/>
        <v>0</v>
      </c>
      <c r="F782" s="18"/>
    </row>
    <row r="783" ht="24" customHeight="1" spans="1:6">
      <c r="A783" s="27">
        <v>2111199</v>
      </c>
      <c r="B783" s="28" t="s">
        <v>682</v>
      </c>
      <c r="C783" s="54">
        <v>0</v>
      </c>
      <c r="D783" s="55">
        <v>0</v>
      </c>
      <c r="E783" s="17">
        <f t="shared" si="217"/>
        <v>0</v>
      </c>
      <c r="F783" s="18"/>
    </row>
    <row r="784" ht="24" customHeight="1" spans="1:6">
      <c r="A784" s="29">
        <v>21112</v>
      </c>
      <c r="B784" s="29" t="s">
        <v>683</v>
      </c>
      <c r="C784" s="48">
        <f>C785</f>
        <v>0</v>
      </c>
      <c r="D784" s="49">
        <f>D785</f>
        <v>0</v>
      </c>
      <c r="E784" s="17">
        <f t="shared" si="217"/>
        <v>0</v>
      </c>
      <c r="F784" s="18"/>
    </row>
    <row r="785" ht="24" customHeight="1" spans="1:6">
      <c r="A785" s="27">
        <v>2111201</v>
      </c>
      <c r="B785" s="28" t="s">
        <v>684</v>
      </c>
      <c r="C785" s="54">
        <v>0</v>
      </c>
      <c r="D785" s="55">
        <v>0</v>
      </c>
      <c r="E785" s="17">
        <f t="shared" si="217"/>
        <v>0</v>
      </c>
      <c r="F785" s="18"/>
    </row>
    <row r="786" ht="24" customHeight="1" spans="1:6">
      <c r="A786" s="29">
        <v>21113</v>
      </c>
      <c r="B786" s="29" t="s">
        <v>685</v>
      </c>
      <c r="C786" s="48">
        <f>C787</f>
        <v>0</v>
      </c>
      <c r="D786" s="49">
        <f>D787</f>
        <v>0</v>
      </c>
      <c r="E786" s="17">
        <f t="shared" si="217"/>
        <v>0</v>
      </c>
      <c r="F786" s="18"/>
    </row>
    <row r="787" ht="24" customHeight="1" spans="1:6">
      <c r="A787" s="27">
        <v>2111301</v>
      </c>
      <c r="B787" s="28" t="s">
        <v>686</v>
      </c>
      <c r="C787" s="54">
        <v>0</v>
      </c>
      <c r="D787" s="55">
        <v>0</v>
      </c>
      <c r="E787" s="17">
        <f t="shared" si="217"/>
        <v>0</v>
      </c>
      <c r="F787" s="18"/>
    </row>
    <row r="788" ht="24" customHeight="1" spans="1:6">
      <c r="A788" s="29">
        <v>21199</v>
      </c>
      <c r="B788" s="29" t="s">
        <v>687</v>
      </c>
      <c r="C788" s="48">
        <f>C789</f>
        <v>0</v>
      </c>
      <c r="D788" s="49">
        <f>D789</f>
        <v>0</v>
      </c>
      <c r="E788" s="17">
        <f t="shared" si="217"/>
        <v>0</v>
      </c>
      <c r="F788" s="18"/>
    </row>
    <row r="789" ht="24" customHeight="1" spans="1:6">
      <c r="A789" s="27">
        <v>2119901</v>
      </c>
      <c r="B789" s="28" t="s">
        <v>688</v>
      </c>
      <c r="C789" s="54">
        <v>0</v>
      </c>
      <c r="D789" s="55">
        <v>0</v>
      </c>
      <c r="E789" s="17">
        <f t="shared" si="217"/>
        <v>0</v>
      </c>
      <c r="F789" s="18"/>
    </row>
    <row r="790" ht="24" customHeight="1" spans="1:6">
      <c r="A790" s="29">
        <v>212</v>
      </c>
      <c r="B790" s="29" t="s">
        <v>689</v>
      </c>
      <c r="C790" s="48">
        <f t="shared" ref="C790" si="227">SUM(C791,C803,C805,C808,C810,C812)</f>
        <v>143</v>
      </c>
      <c r="D790" s="49">
        <f t="shared" ref="D790" si="228">SUM(D791,D803,D805,D808,D810,D812)</f>
        <v>182.31</v>
      </c>
      <c r="E790" s="17">
        <f t="shared" si="217"/>
        <v>39.31</v>
      </c>
      <c r="F790" s="18">
        <f t="shared" ref="F790:F822" si="229">E790/C790</f>
        <v>0.274895104895105</v>
      </c>
    </row>
    <row r="791" ht="24" customHeight="1" spans="1:6">
      <c r="A791" s="29">
        <v>21201</v>
      </c>
      <c r="B791" s="29" t="s">
        <v>690</v>
      </c>
      <c r="C791" s="48">
        <f t="shared" ref="C791" si="230">SUM(C792:C802)</f>
        <v>0</v>
      </c>
      <c r="D791" s="49">
        <f t="shared" ref="D791" si="231">SUM(D792:D802)</f>
        <v>0</v>
      </c>
      <c r="E791" s="17">
        <f t="shared" si="217"/>
        <v>0</v>
      </c>
      <c r="F791" s="18"/>
    </row>
    <row r="792" ht="24" customHeight="1" spans="1:6">
      <c r="A792" s="27">
        <v>2120101</v>
      </c>
      <c r="B792" s="28" t="s">
        <v>99</v>
      </c>
      <c r="C792" s="54">
        <v>0</v>
      </c>
      <c r="D792" s="55">
        <v>0</v>
      </c>
      <c r="E792" s="17">
        <f t="shared" si="217"/>
        <v>0</v>
      </c>
      <c r="F792" s="18"/>
    </row>
    <row r="793" ht="24" customHeight="1" spans="1:6">
      <c r="A793" s="27">
        <v>2120102</v>
      </c>
      <c r="B793" s="28" t="s">
        <v>100</v>
      </c>
      <c r="C793" s="54">
        <v>0</v>
      </c>
      <c r="D793" s="55">
        <v>0</v>
      </c>
      <c r="E793" s="17">
        <f t="shared" si="217"/>
        <v>0</v>
      </c>
      <c r="F793" s="18"/>
    </row>
    <row r="794" ht="24" customHeight="1" spans="1:6">
      <c r="A794" s="27">
        <v>2120103</v>
      </c>
      <c r="B794" s="28" t="s">
        <v>101</v>
      </c>
      <c r="C794" s="54">
        <v>0</v>
      </c>
      <c r="D794" s="55">
        <v>0</v>
      </c>
      <c r="E794" s="17">
        <f t="shared" si="217"/>
        <v>0</v>
      </c>
      <c r="F794" s="18"/>
    </row>
    <row r="795" ht="24" customHeight="1" spans="1:6">
      <c r="A795" s="27">
        <v>2120104</v>
      </c>
      <c r="B795" s="28" t="s">
        <v>691</v>
      </c>
      <c r="C795" s="54">
        <v>0</v>
      </c>
      <c r="D795" s="55">
        <v>0</v>
      </c>
      <c r="E795" s="17">
        <f t="shared" si="217"/>
        <v>0</v>
      </c>
      <c r="F795" s="18"/>
    </row>
    <row r="796" ht="24" customHeight="1" spans="1:6">
      <c r="A796" s="27">
        <v>2120105</v>
      </c>
      <c r="B796" s="28" t="s">
        <v>692</v>
      </c>
      <c r="C796" s="54">
        <v>0</v>
      </c>
      <c r="D796" s="55">
        <v>0</v>
      </c>
      <c r="E796" s="17">
        <f t="shared" ref="E796:E859" si="232">D796-C796</f>
        <v>0</v>
      </c>
      <c r="F796" s="18"/>
    </row>
    <row r="797" ht="24" customHeight="1" spans="1:6">
      <c r="A797" s="27">
        <v>2120106</v>
      </c>
      <c r="B797" s="28" t="s">
        <v>693</v>
      </c>
      <c r="C797" s="54">
        <v>0</v>
      </c>
      <c r="D797" s="55">
        <v>0</v>
      </c>
      <c r="E797" s="17">
        <f t="shared" si="232"/>
        <v>0</v>
      </c>
      <c r="F797" s="18"/>
    </row>
    <row r="798" ht="24" customHeight="1" spans="1:6">
      <c r="A798" s="27">
        <v>2120107</v>
      </c>
      <c r="B798" s="28" t="s">
        <v>694</v>
      </c>
      <c r="C798" s="54">
        <v>0</v>
      </c>
      <c r="D798" s="55">
        <v>0</v>
      </c>
      <c r="E798" s="17">
        <f t="shared" si="232"/>
        <v>0</v>
      </c>
      <c r="F798" s="18"/>
    </row>
    <row r="799" ht="24" customHeight="1" spans="1:6">
      <c r="A799" s="27">
        <v>2120108</v>
      </c>
      <c r="B799" s="28" t="s">
        <v>695</v>
      </c>
      <c r="C799" s="54">
        <v>0</v>
      </c>
      <c r="D799" s="55">
        <v>0</v>
      </c>
      <c r="E799" s="17">
        <f t="shared" si="232"/>
        <v>0</v>
      </c>
      <c r="F799" s="18"/>
    </row>
    <row r="800" ht="24" customHeight="1" spans="1:6">
      <c r="A800" s="27">
        <v>2120109</v>
      </c>
      <c r="B800" s="28" t="s">
        <v>696</v>
      </c>
      <c r="C800" s="54">
        <v>0</v>
      </c>
      <c r="D800" s="55">
        <v>0</v>
      </c>
      <c r="E800" s="17">
        <f t="shared" si="232"/>
        <v>0</v>
      </c>
      <c r="F800" s="18"/>
    </row>
    <row r="801" ht="24" customHeight="1" spans="1:6">
      <c r="A801" s="27">
        <v>2120110</v>
      </c>
      <c r="B801" s="28" t="s">
        <v>697</v>
      </c>
      <c r="C801" s="54">
        <v>0</v>
      </c>
      <c r="D801" s="55">
        <v>0</v>
      </c>
      <c r="E801" s="17">
        <f t="shared" si="232"/>
        <v>0</v>
      </c>
      <c r="F801" s="18"/>
    </row>
    <row r="802" ht="24" customHeight="1" spans="1:6">
      <c r="A802" s="27">
        <v>2120199</v>
      </c>
      <c r="B802" s="28" t="s">
        <v>698</v>
      </c>
      <c r="C802" s="54">
        <v>0</v>
      </c>
      <c r="D802" s="55">
        <v>0</v>
      </c>
      <c r="E802" s="17">
        <f t="shared" si="232"/>
        <v>0</v>
      </c>
      <c r="F802" s="18"/>
    </row>
    <row r="803" ht="24" customHeight="1" spans="1:6">
      <c r="A803" s="29">
        <v>21202</v>
      </c>
      <c r="B803" s="29" t="s">
        <v>699</v>
      </c>
      <c r="C803" s="48">
        <f t="shared" ref="C803:D803" si="233">C804</f>
        <v>0</v>
      </c>
      <c r="D803" s="49">
        <f t="shared" si="233"/>
        <v>0</v>
      </c>
      <c r="E803" s="17">
        <f t="shared" si="232"/>
        <v>0</v>
      </c>
      <c r="F803" s="18"/>
    </row>
    <row r="804" ht="24" customHeight="1" spans="1:6">
      <c r="A804" s="27">
        <v>2120201</v>
      </c>
      <c r="B804" s="28" t="s">
        <v>700</v>
      </c>
      <c r="C804" s="54">
        <v>0</v>
      </c>
      <c r="D804" s="55">
        <v>0</v>
      </c>
      <c r="E804" s="17">
        <f t="shared" si="232"/>
        <v>0</v>
      </c>
      <c r="F804" s="18"/>
    </row>
    <row r="805" ht="24" customHeight="1" spans="1:6">
      <c r="A805" s="29">
        <v>21203</v>
      </c>
      <c r="B805" s="29" t="s">
        <v>701</v>
      </c>
      <c r="C805" s="48">
        <f t="shared" ref="C805" si="234">SUM(C806:C807)</f>
        <v>0</v>
      </c>
      <c r="D805" s="49">
        <f t="shared" ref="D805" si="235">SUM(D806:D807)</f>
        <v>0</v>
      </c>
      <c r="E805" s="17">
        <f t="shared" si="232"/>
        <v>0</v>
      </c>
      <c r="F805" s="18"/>
    </row>
    <row r="806" ht="24" customHeight="1" spans="1:6">
      <c r="A806" s="27">
        <v>2120303</v>
      </c>
      <c r="B806" s="28" t="s">
        <v>702</v>
      </c>
      <c r="C806" s="54">
        <v>0</v>
      </c>
      <c r="D806" s="55">
        <v>0</v>
      </c>
      <c r="E806" s="17">
        <f t="shared" si="232"/>
        <v>0</v>
      </c>
      <c r="F806" s="18"/>
    </row>
    <row r="807" ht="24" customHeight="1" spans="1:6">
      <c r="A807" s="27">
        <v>2120399</v>
      </c>
      <c r="B807" s="28" t="s">
        <v>703</v>
      </c>
      <c r="C807" s="54">
        <v>0</v>
      </c>
      <c r="D807" s="55">
        <v>0</v>
      </c>
      <c r="E807" s="17">
        <f t="shared" si="232"/>
        <v>0</v>
      </c>
      <c r="F807" s="18"/>
    </row>
    <row r="808" ht="24" customHeight="1" spans="1:6">
      <c r="A808" s="29">
        <v>21205</v>
      </c>
      <c r="B808" s="29" t="s">
        <v>704</v>
      </c>
      <c r="C808" s="48">
        <f>SUM(C809)</f>
        <v>0</v>
      </c>
      <c r="D808" s="49">
        <f>SUM(D809)</f>
        <v>0</v>
      </c>
      <c r="E808" s="17">
        <f t="shared" si="232"/>
        <v>0</v>
      </c>
      <c r="F808" s="18"/>
    </row>
    <row r="809" ht="24" customHeight="1" spans="1:6">
      <c r="A809" s="27">
        <v>2120501</v>
      </c>
      <c r="B809" s="28" t="s">
        <v>705</v>
      </c>
      <c r="C809" s="54">
        <v>0</v>
      </c>
      <c r="D809" s="55">
        <v>0</v>
      </c>
      <c r="E809" s="17">
        <f t="shared" si="232"/>
        <v>0</v>
      </c>
      <c r="F809" s="18"/>
    </row>
    <row r="810" ht="24" customHeight="1" spans="1:6">
      <c r="A810" s="29">
        <v>21206</v>
      </c>
      <c r="B810" s="29" t="s">
        <v>706</v>
      </c>
      <c r="C810" s="48">
        <f t="shared" ref="C810:D810" si="236">C811</f>
        <v>0</v>
      </c>
      <c r="D810" s="49">
        <f t="shared" si="236"/>
        <v>0</v>
      </c>
      <c r="E810" s="17">
        <f t="shared" si="232"/>
        <v>0</v>
      </c>
      <c r="F810" s="18"/>
    </row>
    <row r="811" ht="24" customHeight="1" spans="1:6">
      <c r="A811" s="27">
        <v>2120601</v>
      </c>
      <c r="B811" s="28" t="s">
        <v>707</v>
      </c>
      <c r="C811" s="54">
        <v>0</v>
      </c>
      <c r="D811" s="55">
        <v>0</v>
      </c>
      <c r="E811" s="17">
        <f t="shared" si="232"/>
        <v>0</v>
      </c>
      <c r="F811" s="18"/>
    </row>
    <row r="812" ht="24" customHeight="1" spans="1:6">
      <c r="A812" s="29">
        <v>21299</v>
      </c>
      <c r="B812" s="29" t="s">
        <v>708</v>
      </c>
      <c r="C812" s="48">
        <f t="shared" ref="C812:D812" si="237">C813</f>
        <v>143</v>
      </c>
      <c r="D812" s="49">
        <f t="shared" si="237"/>
        <v>182.31</v>
      </c>
      <c r="E812" s="17">
        <f t="shared" si="232"/>
        <v>39.31</v>
      </c>
      <c r="F812" s="18">
        <f t="shared" si="229"/>
        <v>0.274895104895105</v>
      </c>
    </row>
    <row r="813" ht="24" customHeight="1" spans="1:6">
      <c r="A813" s="27">
        <v>2129999</v>
      </c>
      <c r="B813" s="28" t="s">
        <v>709</v>
      </c>
      <c r="C813" s="54">
        <v>143</v>
      </c>
      <c r="D813" s="55">
        <v>182.31</v>
      </c>
      <c r="E813" s="17">
        <f t="shared" si="232"/>
        <v>39.31</v>
      </c>
      <c r="F813" s="18">
        <f t="shared" si="229"/>
        <v>0.274895104895105</v>
      </c>
    </row>
    <row r="814" ht="24" customHeight="1" spans="1:6">
      <c r="A814" s="29">
        <v>213</v>
      </c>
      <c r="B814" s="29" t="s">
        <v>710</v>
      </c>
      <c r="C814" s="48">
        <f t="shared" ref="C814" si="238">SUM(C815,C840,C868,C896,C907,C913,C920,C927)</f>
        <v>624.87</v>
      </c>
      <c r="D814" s="49">
        <f t="shared" ref="D814" si="239">SUM(D815,D840,D868,D896,D907,D913,D920,D927)</f>
        <v>1500</v>
      </c>
      <c r="E814" s="17">
        <f t="shared" si="232"/>
        <v>875.13</v>
      </c>
      <c r="F814" s="18">
        <f t="shared" si="229"/>
        <v>1.4004993038552</v>
      </c>
    </row>
    <row r="815" ht="24" customHeight="1" spans="1:6">
      <c r="A815" s="29">
        <v>21301</v>
      </c>
      <c r="B815" s="29" t="s">
        <v>711</v>
      </c>
      <c r="C815" s="48">
        <f>SUM(C816:C839)</f>
        <v>301.55</v>
      </c>
      <c r="D815" s="49">
        <f>SUM(D816:D839)</f>
        <v>378.93</v>
      </c>
      <c r="E815" s="17">
        <f t="shared" si="232"/>
        <v>77.38</v>
      </c>
      <c r="F815" s="18">
        <f t="shared" si="229"/>
        <v>0.256607527773172</v>
      </c>
    </row>
    <row r="816" ht="24" customHeight="1" spans="1:6">
      <c r="A816" s="27">
        <v>2130101</v>
      </c>
      <c r="B816" s="28" t="s">
        <v>99</v>
      </c>
      <c r="C816" s="54">
        <v>0</v>
      </c>
      <c r="D816" s="55">
        <v>0</v>
      </c>
      <c r="E816" s="17">
        <f t="shared" si="232"/>
        <v>0</v>
      </c>
      <c r="F816" s="18"/>
    </row>
    <row r="817" ht="24" customHeight="1" spans="1:6">
      <c r="A817" s="27">
        <v>2130102</v>
      </c>
      <c r="B817" s="28" t="s">
        <v>100</v>
      </c>
      <c r="C817" s="54">
        <v>0</v>
      </c>
      <c r="D817" s="55"/>
      <c r="E817" s="17">
        <f t="shared" si="232"/>
        <v>0</v>
      </c>
      <c r="F817" s="18"/>
    </row>
    <row r="818" ht="24" customHeight="1" spans="1:6">
      <c r="A818" s="27">
        <v>2130103</v>
      </c>
      <c r="B818" s="28" t="s">
        <v>101</v>
      </c>
      <c r="C818" s="54">
        <v>297.05</v>
      </c>
      <c r="D818" s="55">
        <v>317.87</v>
      </c>
      <c r="E818" s="17">
        <f t="shared" si="232"/>
        <v>20.82</v>
      </c>
      <c r="F818" s="18">
        <f t="shared" si="229"/>
        <v>0.070089210570611</v>
      </c>
    </row>
    <row r="819" ht="24" customHeight="1" spans="1:6">
      <c r="A819" s="27">
        <v>2130104</v>
      </c>
      <c r="B819" s="28" t="s">
        <v>108</v>
      </c>
      <c r="C819" s="54">
        <v>0</v>
      </c>
      <c r="D819" s="55">
        <v>0</v>
      </c>
      <c r="E819" s="17">
        <f t="shared" si="232"/>
        <v>0</v>
      </c>
      <c r="F819" s="18"/>
    </row>
    <row r="820" ht="24" customHeight="1" spans="1:6">
      <c r="A820" s="27">
        <v>2130105</v>
      </c>
      <c r="B820" s="28" t="s">
        <v>712</v>
      </c>
      <c r="C820" s="54">
        <v>0</v>
      </c>
      <c r="D820" s="55">
        <v>0</v>
      </c>
      <c r="E820" s="17">
        <f t="shared" si="232"/>
        <v>0</v>
      </c>
      <c r="F820" s="18"/>
    </row>
    <row r="821" ht="24" customHeight="1" spans="1:6">
      <c r="A821" s="27">
        <v>2130106</v>
      </c>
      <c r="B821" s="28" t="s">
        <v>713</v>
      </c>
      <c r="C821" s="54">
        <v>0</v>
      </c>
      <c r="D821" s="55">
        <v>0</v>
      </c>
      <c r="E821" s="17">
        <f t="shared" si="232"/>
        <v>0</v>
      </c>
      <c r="F821" s="18"/>
    </row>
    <row r="822" ht="24" customHeight="1" spans="1:6">
      <c r="A822" s="27">
        <v>2130108</v>
      </c>
      <c r="B822" s="28" t="s">
        <v>714</v>
      </c>
      <c r="C822" s="54">
        <v>4.5</v>
      </c>
      <c r="D822" s="55">
        <v>10.86</v>
      </c>
      <c r="E822" s="17">
        <f t="shared" si="232"/>
        <v>6.36</v>
      </c>
      <c r="F822" s="18">
        <f t="shared" si="229"/>
        <v>1.41333333333333</v>
      </c>
    </row>
    <row r="823" ht="24" customHeight="1" spans="1:6">
      <c r="A823" s="27">
        <v>2130109</v>
      </c>
      <c r="B823" s="28" t="s">
        <v>715</v>
      </c>
      <c r="C823" s="54">
        <v>0</v>
      </c>
      <c r="D823" s="55">
        <v>10</v>
      </c>
      <c r="E823" s="17">
        <f t="shared" si="232"/>
        <v>10</v>
      </c>
      <c r="F823" s="18"/>
    </row>
    <row r="824" ht="24" customHeight="1" spans="1:6">
      <c r="A824" s="27">
        <v>2130110</v>
      </c>
      <c r="B824" s="28" t="s">
        <v>716</v>
      </c>
      <c r="C824" s="54">
        <v>0</v>
      </c>
      <c r="D824" s="55">
        <v>0</v>
      </c>
      <c r="E824" s="17">
        <f t="shared" si="232"/>
        <v>0</v>
      </c>
      <c r="F824" s="18"/>
    </row>
    <row r="825" ht="24" customHeight="1" spans="1:6">
      <c r="A825" s="27">
        <v>2130111</v>
      </c>
      <c r="B825" s="28" t="s">
        <v>717</v>
      </c>
      <c r="C825" s="54">
        <v>0</v>
      </c>
      <c r="D825" s="55">
        <v>0</v>
      </c>
      <c r="E825" s="17">
        <f t="shared" si="232"/>
        <v>0</v>
      </c>
      <c r="F825" s="18"/>
    </row>
    <row r="826" ht="24" customHeight="1" spans="1:6">
      <c r="A826" s="27">
        <v>2130112</v>
      </c>
      <c r="B826" s="28" t="s">
        <v>718</v>
      </c>
      <c r="C826" s="54">
        <v>0</v>
      </c>
      <c r="D826" s="55">
        <v>0</v>
      </c>
      <c r="E826" s="17">
        <f t="shared" si="232"/>
        <v>0</v>
      </c>
      <c r="F826" s="18"/>
    </row>
    <row r="827" ht="24" customHeight="1" spans="1:6">
      <c r="A827" s="27">
        <v>2130114</v>
      </c>
      <c r="B827" s="28" t="s">
        <v>719</v>
      </c>
      <c r="C827" s="54">
        <v>0</v>
      </c>
      <c r="D827" s="55">
        <v>0</v>
      </c>
      <c r="E827" s="17">
        <f t="shared" si="232"/>
        <v>0</v>
      </c>
      <c r="F827" s="18"/>
    </row>
    <row r="828" ht="24" customHeight="1" spans="1:6">
      <c r="A828" s="27">
        <v>2130119</v>
      </c>
      <c r="B828" s="28" t="s">
        <v>720</v>
      </c>
      <c r="C828" s="54">
        <v>0</v>
      </c>
      <c r="D828" s="55">
        <v>0</v>
      </c>
      <c r="E828" s="17">
        <f t="shared" si="232"/>
        <v>0</v>
      </c>
      <c r="F828" s="18"/>
    </row>
    <row r="829" ht="24" customHeight="1" spans="1:6">
      <c r="A829" s="27">
        <v>2130120</v>
      </c>
      <c r="B829" s="28" t="s">
        <v>721</v>
      </c>
      <c r="C829" s="54">
        <v>0</v>
      </c>
      <c r="D829" s="55">
        <v>0</v>
      </c>
      <c r="E829" s="17">
        <f t="shared" si="232"/>
        <v>0</v>
      </c>
      <c r="F829" s="18"/>
    </row>
    <row r="830" ht="24" customHeight="1" spans="1:6">
      <c r="A830" s="27">
        <v>2130121</v>
      </c>
      <c r="B830" s="28" t="s">
        <v>722</v>
      </c>
      <c r="C830" s="54">
        <v>0</v>
      </c>
      <c r="D830" s="55">
        <v>0</v>
      </c>
      <c r="E830" s="17">
        <f t="shared" si="232"/>
        <v>0</v>
      </c>
      <c r="F830" s="18"/>
    </row>
    <row r="831" ht="24" customHeight="1" spans="1:6">
      <c r="A831" s="27">
        <v>2130122</v>
      </c>
      <c r="B831" s="28" t="s">
        <v>723</v>
      </c>
      <c r="C831" s="54">
        <v>0</v>
      </c>
      <c r="D831" s="55">
        <v>0</v>
      </c>
      <c r="E831" s="17">
        <f t="shared" si="232"/>
        <v>0</v>
      </c>
      <c r="F831" s="18"/>
    </row>
    <row r="832" ht="24" customHeight="1" spans="1:6">
      <c r="A832" s="27">
        <v>2130124</v>
      </c>
      <c r="B832" s="28" t="s">
        <v>724</v>
      </c>
      <c r="C832" s="54">
        <v>0</v>
      </c>
      <c r="D832" s="55">
        <v>0</v>
      </c>
      <c r="E832" s="17">
        <f t="shared" si="232"/>
        <v>0</v>
      </c>
      <c r="F832" s="18"/>
    </row>
    <row r="833" ht="24" customHeight="1" spans="1:6">
      <c r="A833" s="27">
        <v>2130125</v>
      </c>
      <c r="B833" s="28" t="s">
        <v>725</v>
      </c>
      <c r="C833" s="54">
        <v>0</v>
      </c>
      <c r="D833" s="55">
        <v>0</v>
      </c>
      <c r="E833" s="17">
        <f t="shared" si="232"/>
        <v>0</v>
      </c>
      <c r="F833" s="18"/>
    </row>
    <row r="834" ht="24" customHeight="1" spans="1:6">
      <c r="A834" s="27">
        <v>2130126</v>
      </c>
      <c r="B834" s="28" t="s">
        <v>726</v>
      </c>
      <c r="C834" s="54">
        <v>0</v>
      </c>
      <c r="D834" s="55">
        <v>30</v>
      </c>
      <c r="E834" s="17">
        <f t="shared" si="232"/>
        <v>30</v>
      </c>
      <c r="F834" s="18"/>
    </row>
    <row r="835" ht="24" customHeight="1" spans="1:6">
      <c r="A835" s="27">
        <v>2130135</v>
      </c>
      <c r="B835" s="28" t="s">
        <v>727</v>
      </c>
      <c r="C835" s="54">
        <v>0</v>
      </c>
      <c r="D835" s="55">
        <v>0</v>
      </c>
      <c r="E835" s="17">
        <f t="shared" si="232"/>
        <v>0</v>
      </c>
      <c r="F835" s="18"/>
    </row>
    <row r="836" ht="24" customHeight="1" spans="1:6">
      <c r="A836" s="27">
        <v>2130142</v>
      </c>
      <c r="B836" s="28" t="s">
        <v>728</v>
      </c>
      <c r="C836" s="54">
        <v>0</v>
      </c>
      <c r="D836" s="55">
        <v>0</v>
      </c>
      <c r="E836" s="17">
        <f t="shared" si="232"/>
        <v>0</v>
      </c>
      <c r="F836" s="18"/>
    </row>
    <row r="837" ht="24" customHeight="1" spans="1:6">
      <c r="A837" s="27">
        <v>2130148</v>
      </c>
      <c r="B837" s="28" t="s">
        <v>729</v>
      </c>
      <c r="C837" s="54">
        <v>0</v>
      </c>
      <c r="D837" s="55">
        <v>0</v>
      </c>
      <c r="E837" s="17">
        <f t="shared" si="232"/>
        <v>0</v>
      </c>
      <c r="F837" s="18"/>
    </row>
    <row r="838" ht="24" customHeight="1" spans="1:6">
      <c r="A838" s="27">
        <v>2130152</v>
      </c>
      <c r="B838" s="28" t="s">
        <v>730</v>
      </c>
      <c r="C838" s="54">
        <v>0</v>
      </c>
      <c r="D838" s="55">
        <v>10.2</v>
      </c>
      <c r="E838" s="17">
        <f t="shared" si="232"/>
        <v>10.2</v>
      </c>
      <c r="F838" s="18"/>
    </row>
    <row r="839" ht="24" customHeight="1" spans="1:6">
      <c r="A839" s="27">
        <v>2130199</v>
      </c>
      <c r="B839" s="28" t="s">
        <v>731</v>
      </c>
      <c r="C839" s="54">
        <v>0</v>
      </c>
      <c r="D839" s="55">
        <v>0</v>
      </c>
      <c r="E839" s="17">
        <f t="shared" si="232"/>
        <v>0</v>
      </c>
      <c r="F839" s="18"/>
    </row>
    <row r="840" ht="24" customHeight="1" spans="1:6">
      <c r="A840" s="29">
        <v>21302</v>
      </c>
      <c r="B840" s="29" t="s">
        <v>732</v>
      </c>
      <c r="C840" s="48">
        <f>SUM(C841:C867)</f>
        <v>0</v>
      </c>
      <c r="D840" s="49">
        <f>SUM(D841:D867)</f>
        <v>14.01</v>
      </c>
      <c r="E840" s="17">
        <f t="shared" si="232"/>
        <v>14.01</v>
      </c>
      <c r="F840" s="18"/>
    </row>
    <row r="841" ht="24" customHeight="1" spans="1:6">
      <c r="A841" s="27">
        <v>2130201</v>
      </c>
      <c r="B841" s="28" t="s">
        <v>99</v>
      </c>
      <c r="C841" s="54">
        <v>0</v>
      </c>
      <c r="D841" s="55">
        <v>0</v>
      </c>
      <c r="E841" s="17">
        <f t="shared" si="232"/>
        <v>0</v>
      </c>
      <c r="F841" s="18"/>
    </row>
    <row r="842" ht="24" customHeight="1" spans="1:6">
      <c r="A842" s="27">
        <v>2130202</v>
      </c>
      <c r="B842" s="28" t="s">
        <v>100</v>
      </c>
      <c r="C842" s="54">
        <v>0</v>
      </c>
      <c r="D842" s="55">
        <v>0</v>
      </c>
      <c r="E842" s="17">
        <f t="shared" si="232"/>
        <v>0</v>
      </c>
      <c r="F842" s="18"/>
    </row>
    <row r="843" ht="24" customHeight="1" spans="1:6">
      <c r="A843" s="27">
        <v>2130203</v>
      </c>
      <c r="B843" s="28" t="s">
        <v>101</v>
      </c>
      <c r="C843" s="54">
        <v>0</v>
      </c>
      <c r="D843" s="55">
        <v>0</v>
      </c>
      <c r="E843" s="17">
        <f t="shared" si="232"/>
        <v>0</v>
      </c>
      <c r="F843" s="18"/>
    </row>
    <row r="844" ht="24" customHeight="1" spans="1:6">
      <c r="A844" s="27">
        <v>2130204</v>
      </c>
      <c r="B844" s="28" t="s">
        <v>733</v>
      </c>
      <c r="C844" s="54">
        <v>0</v>
      </c>
      <c r="D844" s="55">
        <v>0</v>
      </c>
      <c r="E844" s="17">
        <f t="shared" si="232"/>
        <v>0</v>
      </c>
      <c r="F844" s="18"/>
    </row>
    <row r="845" ht="24" customHeight="1" spans="1:6">
      <c r="A845" s="27">
        <v>2130205</v>
      </c>
      <c r="B845" s="28" t="s">
        <v>734</v>
      </c>
      <c r="C845" s="54">
        <v>0</v>
      </c>
      <c r="D845" s="55">
        <v>0</v>
      </c>
      <c r="E845" s="17">
        <f t="shared" si="232"/>
        <v>0</v>
      </c>
      <c r="F845" s="18"/>
    </row>
    <row r="846" ht="24" customHeight="1" spans="1:6">
      <c r="A846" s="27">
        <v>2130206</v>
      </c>
      <c r="B846" s="28" t="s">
        <v>735</v>
      </c>
      <c r="C846" s="54">
        <v>0</v>
      </c>
      <c r="D846" s="55">
        <v>0</v>
      </c>
      <c r="E846" s="17">
        <f t="shared" si="232"/>
        <v>0</v>
      </c>
      <c r="F846" s="18"/>
    </row>
    <row r="847" ht="24" customHeight="1" spans="1:6">
      <c r="A847" s="27">
        <v>2130207</v>
      </c>
      <c r="B847" s="28" t="s">
        <v>736</v>
      </c>
      <c r="C847" s="54">
        <v>0</v>
      </c>
      <c r="D847" s="55">
        <v>0</v>
      </c>
      <c r="E847" s="17">
        <f t="shared" si="232"/>
        <v>0</v>
      </c>
      <c r="F847" s="18"/>
    </row>
    <row r="848" ht="24" customHeight="1" spans="1:6">
      <c r="A848" s="27">
        <v>2130208</v>
      </c>
      <c r="B848" s="28" t="s">
        <v>737</v>
      </c>
      <c r="C848" s="54">
        <v>0</v>
      </c>
      <c r="D848" s="55">
        <v>0</v>
      </c>
      <c r="E848" s="17">
        <f t="shared" si="232"/>
        <v>0</v>
      </c>
      <c r="F848" s="18"/>
    </row>
    <row r="849" ht="24" customHeight="1" spans="1:6">
      <c r="A849" s="27">
        <v>2130209</v>
      </c>
      <c r="B849" s="28" t="s">
        <v>738</v>
      </c>
      <c r="C849" s="54">
        <v>0</v>
      </c>
      <c r="D849" s="55">
        <v>14.01</v>
      </c>
      <c r="E849" s="17">
        <f t="shared" si="232"/>
        <v>14.01</v>
      </c>
      <c r="F849" s="18"/>
    </row>
    <row r="850" ht="24" customHeight="1" spans="1:6">
      <c r="A850" s="27">
        <v>2130210</v>
      </c>
      <c r="B850" s="28" t="s">
        <v>739</v>
      </c>
      <c r="C850" s="54">
        <v>0</v>
      </c>
      <c r="D850" s="55">
        <v>0</v>
      </c>
      <c r="E850" s="17">
        <f t="shared" si="232"/>
        <v>0</v>
      </c>
      <c r="F850" s="18"/>
    </row>
    <row r="851" ht="24" customHeight="1" spans="1:6">
      <c r="A851" s="27">
        <v>2130211</v>
      </c>
      <c r="B851" s="28" t="s">
        <v>740</v>
      </c>
      <c r="C851" s="54">
        <v>0</v>
      </c>
      <c r="D851" s="55">
        <v>0</v>
      </c>
      <c r="E851" s="17">
        <f t="shared" si="232"/>
        <v>0</v>
      </c>
      <c r="F851" s="18"/>
    </row>
    <row r="852" ht="24" customHeight="1" spans="1:6">
      <c r="A852" s="27">
        <v>2130212</v>
      </c>
      <c r="B852" s="28" t="s">
        <v>741</v>
      </c>
      <c r="C852" s="54">
        <v>0</v>
      </c>
      <c r="D852" s="55">
        <v>0</v>
      </c>
      <c r="E852" s="17">
        <f t="shared" si="232"/>
        <v>0</v>
      </c>
      <c r="F852" s="18"/>
    </row>
    <row r="853" ht="24" customHeight="1" spans="1:6">
      <c r="A853" s="27">
        <v>2130213</v>
      </c>
      <c r="B853" s="28" t="s">
        <v>742</v>
      </c>
      <c r="C853" s="54">
        <v>0</v>
      </c>
      <c r="D853" s="55">
        <v>0</v>
      </c>
      <c r="E853" s="17">
        <f t="shared" si="232"/>
        <v>0</v>
      </c>
      <c r="F853" s="18"/>
    </row>
    <row r="854" ht="24" customHeight="1" spans="1:6">
      <c r="A854" s="27">
        <v>2130216</v>
      </c>
      <c r="B854" s="28" t="s">
        <v>743</v>
      </c>
      <c r="C854" s="54">
        <v>0</v>
      </c>
      <c r="D854" s="55">
        <v>0</v>
      </c>
      <c r="E854" s="17">
        <f t="shared" si="232"/>
        <v>0</v>
      </c>
      <c r="F854" s="18"/>
    </row>
    <row r="855" ht="24" customHeight="1" spans="1:6">
      <c r="A855" s="27">
        <v>2130217</v>
      </c>
      <c r="B855" s="28" t="s">
        <v>744</v>
      </c>
      <c r="C855" s="54">
        <v>0</v>
      </c>
      <c r="D855" s="55">
        <v>0</v>
      </c>
      <c r="E855" s="17">
        <f t="shared" si="232"/>
        <v>0</v>
      </c>
      <c r="F855" s="18"/>
    </row>
    <row r="856" ht="24" customHeight="1" spans="1:6">
      <c r="A856" s="27">
        <v>2130218</v>
      </c>
      <c r="B856" s="28" t="s">
        <v>745</v>
      </c>
      <c r="C856" s="54">
        <v>0</v>
      </c>
      <c r="D856" s="55">
        <v>0</v>
      </c>
      <c r="E856" s="17">
        <f t="shared" si="232"/>
        <v>0</v>
      </c>
      <c r="F856" s="18"/>
    </row>
    <row r="857" ht="24" customHeight="1" spans="1:6">
      <c r="A857" s="27">
        <v>2130219</v>
      </c>
      <c r="B857" s="28" t="s">
        <v>746</v>
      </c>
      <c r="C857" s="54">
        <v>0</v>
      </c>
      <c r="D857" s="55">
        <v>0</v>
      </c>
      <c r="E857" s="17">
        <f t="shared" si="232"/>
        <v>0</v>
      </c>
      <c r="F857" s="18"/>
    </row>
    <row r="858" ht="24" customHeight="1" spans="1:6">
      <c r="A858" s="27">
        <v>2130220</v>
      </c>
      <c r="B858" s="28" t="s">
        <v>747</v>
      </c>
      <c r="C858" s="54">
        <v>0</v>
      </c>
      <c r="D858" s="55">
        <v>0</v>
      </c>
      <c r="E858" s="17">
        <f t="shared" si="232"/>
        <v>0</v>
      </c>
      <c r="F858" s="18"/>
    </row>
    <row r="859" ht="24" customHeight="1" spans="1:6">
      <c r="A859" s="27">
        <v>2130221</v>
      </c>
      <c r="B859" s="28" t="s">
        <v>748</v>
      </c>
      <c r="C859" s="54">
        <v>0</v>
      </c>
      <c r="D859" s="55">
        <v>0</v>
      </c>
      <c r="E859" s="17">
        <f t="shared" si="232"/>
        <v>0</v>
      </c>
      <c r="F859" s="18"/>
    </row>
    <row r="860" ht="24" customHeight="1" spans="1:6">
      <c r="A860" s="27">
        <v>2130223</v>
      </c>
      <c r="B860" s="28" t="s">
        <v>749</v>
      </c>
      <c r="C860" s="54">
        <v>0</v>
      </c>
      <c r="D860" s="55">
        <v>0</v>
      </c>
      <c r="E860" s="17">
        <f t="shared" ref="E860:E923" si="240">D860-C860</f>
        <v>0</v>
      </c>
      <c r="F860" s="18"/>
    </row>
    <row r="861" ht="24" customHeight="1" spans="1:6">
      <c r="A861" s="27">
        <v>2130224</v>
      </c>
      <c r="B861" s="28" t="s">
        <v>750</v>
      </c>
      <c r="C861" s="54">
        <v>0</v>
      </c>
      <c r="D861" s="55">
        <v>0</v>
      </c>
      <c r="E861" s="17">
        <f t="shared" si="240"/>
        <v>0</v>
      </c>
      <c r="F861" s="18"/>
    </row>
    <row r="862" ht="24" customHeight="1" spans="1:6">
      <c r="A862" s="27">
        <v>2130225</v>
      </c>
      <c r="B862" s="28" t="s">
        <v>751</v>
      </c>
      <c r="C862" s="54">
        <v>0</v>
      </c>
      <c r="D862" s="55">
        <v>0</v>
      </c>
      <c r="E862" s="17">
        <f t="shared" si="240"/>
        <v>0</v>
      </c>
      <c r="F862" s="18"/>
    </row>
    <row r="863" ht="24" customHeight="1" spans="1:6">
      <c r="A863" s="27">
        <v>2130226</v>
      </c>
      <c r="B863" s="28" t="s">
        <v>752</v>
      </c>
      <c r="C863" s="54">
        <v>0</v>
      </c>
      <c r="D863" s="55">
        <v>0</v>
      </c>
      <c r="E863" s="17">
        <f t="shared" si="240"/>
        <v>0</v>
      </c>
      <c r="F863" s="18"/>
    </row>
    <row r="864" ht="24" customHeight="1" spans="1:6">
      <c r="A864" s="27">
        <v>2130227</v>
      </c>
      <c r="B864" s="28" t="s">
        <v>753</v>
      </c>
      <c r="C864" s="54">
        <v>0</v>
      </c>
      <c r="D864" s="55">
        <v>0</v>
      </c>
      <c r="E864" s="17">
        <f t="shared" si="240"/>
        <v>0</v>
      </c>
      <c r="F864" s="18"/>
    </row>
    <row r="865" ht="24" customHeight="1" spans="1:6">
      <c r="A865" s="27">
        <v>2130232</v>
      </c>
      <c r="B865" s="28" t="s">
        <v>754</v>
      </c>
      <c r="C865" s="54">
        <v>0</v>
      </c>
      <c r="D865" s="55">
        <v>0</v>
      </c>
      <c r="E865" s="17">
        <f t="shared" si="240"/>
        <v>0</v>
      </c>
      <c r="F865" s="18"/>
    </row>
    <row r="866" ht="24" customHeight="1" spans="1:6">
      <c r="A866" s="27">
        <v>2130234</v>
      </c>
      <c r="B866" s="28" t="s">
        <v>755</v>
      </c>
      <c r="C866" s="54">
        <v>0</v>
      </c>
      <c r="D866" s="55">
        <v>0</v>
      </c>
      <c r="E866" s="17">
        <f t="shared" si="240"/>
        <v>0</v>
      </c>
      <c r="F866" s="18"/>
    </row>
    <row r="867" ht="24" customHeight="1" spans="1:6">
      <c r="A867" s="27">
        <v>2130299</v>
      </c>
      <c r="B867" s="28" t="s">
        <v>756</v>
      </c>
      <c r="C867" s="54">
        <v>0</v>
      </c>
      <c r="D867" s="55">
        <v>0</v>
      </c>
      <c r="E867" s="17">
        <f t="shared" si="240"/>
        <v>0</v>
      </c>
      <c r="F867" s="18"/>
    </row>
    <row r="868" ht="24" customHeight="1" spans="1:6">
      <c r="A868" s="29">
        <v>21303</v>
      </c>
      <c r="B868" s="29" t="s">
        <v>757</v>
      </c>
      <c r="C868" s="48">
        <f>SUM(C869:C895)</f>
        <v>0</v>
      </c>
      <c r="D868" s="49">
        <f>SUM(D869:D895)</f>
        <v>72.81</v>
      </c>
      <c r="E868" s="17">
        <f t="shared" si="240"/>
        <v>72.81</v>
      </c>
      <c r="F868" s="18"/>
    </row>
    <row r="869" ht="24" customHeight="1" spans="1:6">
      <c r="A869" s="27">
        <v>2130301</v>
      </c>
      <c r="B869" s="28" t="s">
        <v>99</v>
      </c>
      <c r="C869" s="54">
        <v>0</v>
      </c>
      <c r="D869" s="55">
        <v>0</v>
      </c>
      <c r="E869" s="17">
        <f t="shared" si="240"/>
        <v>0</v>
      </c>
      <c r="F869" s="18"/>
    </row>
    <row r="870" ht="24" customHeight="1" spans="1:6">
      <c r="A870" s="27">
        <v>2130302</v>
      </c>
      <c r="B870" s="28" t="s">
        <v>100</v>
      </c>
      <c r="C870" s="54">
        <v>0</v>
      </c>
      <c r="D870" s="55">
        <v>0</v>
      </c>
      <c r="E870" s="17">
        <f t="shared" si="240"/>
        <v>0</v>
      </c>
      <c r="F870" s="18"/>
    </row>
    <row r="871" ht="24" customHeight="1" spans="1:6">
      <c r="A871" s="27">
        <v>2130303</v>
      </c>
      <c r="B871" s="28" t="s">
        <v>101</v>
      </c>
      <c r="C871" s="54">
        <v>0</v>
      </c>
      <c r="D871" s="55">
        <v>0</v>
      </c>
      <c r="E871" s="17">
        <f t="shared" si="240"/>
        <v>0</v>
      </c>
      <c r="F871" s="18"/>
    </row>
    <row r="872" ht="24" customHeight="1" spans="1:6">
      <c r="A872" s="27">
        <v>2130304</v>
      </c>
      <c r="B872" s="28" t="s">
        <v>758</v>
      </c>
      <c r="C872" s="54">
        <v>0</v>
      </c>
      <c r="D872" s="55">
        <v>0</v>
      </c>
      <c r="E872" s="17">
        <f t="shared" si="240"/>
        <v>0</v>
      </c>
      <c r="F872" s="18"/>
    </row>
    <row r="873" ht="24" customHeight="1" spans="1:6">
      <c r="A873" s="27">
        <v>2130305</v>
      </c>
      <c r="B873" s="28" t="s">
        <v>759</v>
      </c>
      <c r="C873" s="54">
        <v>0</v>
      </c>
      <c r="D873" s="55">
        <v>15</v>
      </c>
      <c r="E873" s="17">
        <f t="shared" si="240"/>
        <v>15</v>
      </c>
      <c r="F873" s="18"/>
    </row>
    <row r="874" ht="24" customHeight="1" spans="1:6">
      <c r="A874" s="27">
        <v>2130306</v>
      </c>
      <c r="B874" s="28" t="s">
        <v>760</v>
      </c>
      <c r="C874" s="54">
        <v>0</v>
      </c>
      <c r="D874" s="55">
        <v>4</v>
      </c>
      <c r="E874" s="17">
        <f t="shared" si="240"/>
        <v>4</v>
      </c>
      <c r="F874" s="18"/>
    </row>
    <row r="875" ht="24" customHeight="1" spans="1:6">
      <c r="A875" s="27">
        <v>2130307</v>
      </c>
      <c r="B875" s="28" t="s">
        <v>761</v>
      </c>
      <c r="C875" s="54">
        <v>0</v>
      </c>
      <c r="D875" s="55">
        <v>0</v>
      </c>
      <c r="E875" s="17">
        <f t="shared" si="240"/>
        <v>0</v>
      </c>
      <c r="F875" s="18"/>
    </row>
    <row r="876" ht="24" customHeight="1" spans="1:6">
      <c r="A876" s="27">
        <v>2130308</v>
      </c>
      <c r="B876" s="28" t="s">
        <v>762</v>
      </c>
      <c r="C876" s="54">
        <v>0</v>
      </c>
      <c r="D876" s="55">
        <v>0</v>
      </c>
      <c r="E876" s="17">
        <f t="shared" si="240"/>
        <v>0</v>
      </c>
      <c r="F876" s="18"/>
    </row>
    <row r="877" ht="24" customHeight="1" spans="1:6">
      <c r="A877" s="27">
        <v>2130309</v>
      </c>
      <c r="B877" s="28" t="s">
        <v>763</v>
      </c>
      <c r="C877" s="54">
        <v>0</v>
      </c>
      <c r="D877" s="55">
        <v>0</v>
      </c>
      <c r="E877" s="17">
        <f t="shared" si="240"/>
        <v>0</v>
      </c>
      <c r="F877" s="18"/>
    </row>
    <row r="878" ht="24" customHeight="1" spans="1:6">
      <c r="A878" s="27">
        <v>2130310</v>
      </c>
      <c r="B878" s="28" t="s">
        <v>764</v>
      </c>
      <c r="C878" s="54">
        <v>0</v>
      </c>
      <c r="D878" s="55">
        <v>0</v>
      </c>
      <c r="E878" s="17">
        <f t="shared" si="240"/>
        <v>0</v>
      </c>
      <c r="F878" s="18"/>
    </row>
    <row r="879" ht="24" customHeight="1" spans="1:6">
      <c r="A879" s="27">
        <v>2130311</v>
      </c>
      <c r="B879" s="28" t="s">
        <v>765</v>
      </c>
      <c r="C879" s="54">
        <v>0</v>
      </c>
      <c r="D879" s="55">
        <v>0</v>
      </c>
      <c r="E879" s="17">
        <f t="shared" si="240"/>
        <v>0</v>
      </c>
      <c r="F879" s="18"/>
    </row>
    <row r="880" ht="24" customHeight="1" spans="1:6">
      <c r="A880" s="27">
        <v>2130312</v>
      </c>
      <c r="B880" s="28" t="s">
        <v>766</v>
      </c>
      <c r="C880" s="54">
        <v>0</v>
      </c>
      <c r="D880" s="55">
        <v>0</v>
      </c>
      <c r="E880" s="17">
        <f t="shared" si="240"/>
        <v>0</v>
      </c>
      <c r="F880" s="18"/>
    </row>
    <row r="881" ht="24" customHeight="1" spans="1:6">
      <c r="A881" s="27">
        <v>2130313</v>
      </c>
      <c r="B881" s="28" t="s">
        <v>767</v>
      </c>
      <c r="C881" s="54">
        <v>0</v>
      </c>
      <c r="D881" s="55">
        <v>0</v>
      </c>
      <c r="E881" s="17">
        <f t="shared" si="240"/>
        <v>0</v>
      </c>
      <c r="F881" s="18"/>
    </row>
    <row r="882" ht="24" customHeight="1" spans="1:6">
      <c r="A882" s="27">
        <v>2130314</v>
      </c>
      <c r="B882" s="28" t="s">
        <v>768</v>
      </c>
      <c r="C882" s="54">
        <v>0</v>
      </c>
      <c r="D882" s="55">
        <v>5</v>
      </c>
      <c r="E882" s="17">
        <f t="shared" si="240"/>
        <v>5</v>
      </c>
      <c r="F882" s="18"/>
    </row>
    <row r="883" ht="24" customHeight="1" spans="1:6">
      <c r="A883" s="27">
        <v>2130315</v>
      </c>
      <c r="B883" s="28" t="s">
        <v>769</v>
      </c>
      <c r="C883" s="54">
        <v>0</v>
      </c>
      <c r="D883" s="55">
        <v>0</v>
      </c>
      <c r="E883" s="17">
        <f t="shared" si="240"/>
        <v>0</v>
      </c>
      <c r="F883" s="18"/>
    </row>
    <row r="884" ht="24" customHeight="1" spans="1:6">
      <c r="A884" s="27">
        <v>2130316</v>
      </c>
      <c r="B884" s="28" t="s">
        <v>770</v>
      </c>
      <c r="C884" s="54">
        <v>0</v>
      </c>
      <c r="D884" s="55">
        <v>0</v>
      </c>
      <c r="E884" s="17">
        <f t="shared" si="240"/>
        <v>0</v>
      </c>
      <c r="F884" s="18"/>
    </row>
    <row r="885" ht="24" customHeight="1" spans="1:6">
      <c r="A885" s="27">
        <v>2130317</v>
      </c>
      <c r="B885" s="28" t="s">
        <v>771</v>
      </c>
      <c r="C885" s="54">
        <v>0</v>
      </c>
      <c r="D885" s="55">
        <v>0</v>
      </c>
      <c r="E885" s="17">
        <f t="shared" si="240"/>
        <v>0</v>
      </c>
      <c r="F885" s="18"/>
    </row>
    <row r="886" ht="24" customHeight="1" spans="1:6">
      <c r="A886" s="27">
        <v>2130318</v>
      </c>
      <c r="B886" s="28" t="s">
        <v>772</v>
      </c>
      <c r="C886" s="54">
        <v>0</v>
      </c>
      <c r="D886" s="55">
        <v>0</v>
      </c>
      <c r="E886" s="17">
        <f t="shared" si="240"/>
        <v>0</v>
      </c>
      <c r="F886" s="18"/>
    </row>
    <row r="887" ht="24" customHeight="1" spans="1:6">
      <c r="A887" s="27">
        <v>2130319</v>
      </c>
      <c r="B887" s="28" t="s">
        <v>773</v>
      </c>
      <c r="C887" s="54">
        <v>0</v>
      </c>
      <c r="D887" s="55">
        <v>0</v>
      </c>
      <c r="E887" s="17">
        <f t="shared" si="240"/>
        <v>0</v>
      </c>
      <c r="F887" s="18"/>
    </row>
    <row r="888" ht="24" customHeight="1" spans="1:6">
      <c r="A888" s="27">
        <v>2130321</v>
      </c>
      <c r="B888" s="28" t="s">
        <v>774</v>
      </c>
      <c r="C888" s="54">
        <v>0</v>
      </c>
      <c r="D888" s="55">
        <v>0.81</v>
      </c>
      <c r="E888" s="17">
        <f t="shared" si="240"/>
        <v>0.81</v>
      </c>
      <c r="F888" s="18"/>
    </row>
    <row r="889" ht="24" customHeight="1" spans="1:6">
      <c r="A889" s="27">
        <v>2130322</v>
      </c>
      <c r="B889" s="28" t="s">
        <v>775</v>
      </c>
      <c r="C889" s="54">
        <v>0</v>
      </c>
      <c r="D889" s="55">
        <v>0</v>
      </c>
      <c r="E889" s="17">
        <f t="shared" si="240"/>
        <v>0</v>
      </c>
      <c r="F889" s="18"/>
    </row>
    <row r="890" ht="24" customHeight="1" spans="1:6">
      <c r="A890" s="27">
        <v>2130331</v>
      </c>
      <c r="B890" s="28" t="s">
        <v>776</v>
      </c>
      <c r="C890" s="54">
        <v>0</v>
      </c>
      <c r="D890" s="55">
        <v>0</v>
      </c>
      <c r="E890" s="17">
        <f t="shared" si="240"/>
        <v>0</v>
      </c>
      <c r="F890" s="18"/>
    </row>
    <row r="891" ht="24" customHeight="1" spans="1:6">
      <c r="A891" s="27">
        <v>2130332</v>
      </c>
      <c r="B891" s="28" t="s">
        <v>777</v>
      </c>
      <c r="C891" s="54">
        <v>0</v>
      </c>
      <c r="D891" s="55">
        <v>0</v>
      </c>
      <c r="E891" s="17">
        <f t="shared" si="240"/>
        <v>0</v>
      </c>
      <c r="F891" s="18"/>
    </row>
    <row r="892" ht="24" customHeight="1" spans="1:6">
      <c r="A892" s="27">
        <v>2130333</v>
      </c>
      <c r="B892" s="28" t="s">
        <v>749</v>
      </c>
      <c r="C892" s="54">
        <v>0</v>
      </c>
      <c r="D892" s="55">
        <v>0</v>
      </c>
      <c r="E892" s="17">
        <f t="shared" si="240"/>
        <v>0</v>
      </c>
      <c r="F892" s="18"/>
    </row>
    <row r="893" ht="24" customHeight="1" spans="1:6">
      <c r="A893" s="27">
        <v>2130334</v>
      </c>
      <c r="B893" s="28" t="s">
        <v>778</v>
      </c>
      <c r="C893" s="54">
        <v>0</v>
      </c>
      <c r="D893" s="55">
        <v>0</v>
      </c>
      <c r="E893" s="17">
        <f t="shared" si="240"/>
        <v>0</v>
      </c>
      <c r="F893" s="18"/>
    </row>
    <row r="894" ht="24" customHeight="1" spans="1:6">
      <c r="A894" s="27">
        <v>2130335</v>
      </c>
      <c r="B894" s="28" t="s">
        <v>779</v>
      </c>
      <c r="C894" s="54">
        <v>0</v>
      </c>
      <c r="D894" s="55">
        <v>0</v>
      </c>
      <c r="E894" s="17">
        <f t="shared" si="240"/>
        <v>0</v>
      </c>
      <c r="F894" s="18"/>
    </row>
    <row r="895" ht="24" customHeight="1" spans="1:6">
      <c r="A895" s="27">
        <v>2130399</v>
      </c>
      <c r="B895" s="28" t="s">
        <v>780</v>
      </c>
      <c r="C895" s="54">
        <v>0</v>
      </c>
      <c r="D895" s="55">
        <v>48</v>
      </c>
      <c r="E895" s="17">
        <f t="shared" si="240"/>
        <v>48</v>
      </c>
      <c r="F895" s="18"/>
    </row>
    <row r="896" ht="24" customHeight="1" spans="1:6">
      <c r="A896" s="29">
        <v>21305</v>
      </c>
      <c r="B896" s="29" t="s">
        <v>781</v>
      </c>
      <c r="C896" s="48">
        <f>SUM(C897:C906)</f>
        <v>0</v>
      </c>
      <c r="D896" s="49">
        <f>SUM(D897:D906)</f>
        <v>58.62</v>
      </c>
      <c r="E896" s="17">
        <f t="shared" si="240"/>
        <v>58.62</v>
      </c>
      <c r="F896" s="18"/>
    </row>
    <row r="897" ht="24" customHeight="1" spans="1:6">
      <c r="A897" s="27">
        <v>2130501</v>
      </c>
      <c r="B897" s="28" t="s">
        <v>99</v>
      </c>
      <c r="C897" s="54">
        <v>0</v>
      </c>
      <c r="D897" s="55">
        <v>0</v>
      </c>
      <c r="E897" s="17">
        <f t="shared" si="240"/>
        <v>0</v>
      </c>
      <c r="F897" s="18"/>
    </row>
    <row r="898" ht="24" customHeight="1" spans="1:6">
      <c r="A898" s="27">
        <v>2130502</v>
      </c>
      <c r="B898" s="28" t="s">
        <v>100</v>
      </c>
      <c r="C898" s="54">
        <v>0</v>
      </c>
      <c r="D898" s="55">
        <v>0</v>
      </c>
      <c r="E898" s="17">
        <f t="shared" si="240"/>
        <v>0</v>
      </c>
      <c r="F898" s="18"/>
    </row>
    <row r="899" ht="24" customHeight="1" spans="1:6">
      <c r="A899" s="27">
        <v>2130503</v>
      </c>
      <c r="B899" s="28" t="s">
        <v>101</v>
      </c>
      <c r="C899" s="54">
        <v>0</v>
      </c>
      <c r="D899" s="55">
        <v>0</v>
      </c>
      <c r="E899" s="17">
        <f t="shared" si="240"/>
        <v>0</v>
      </c>
      <c r="F899" s="18"/>
    </row>
    <row r="900" ht="24" customHeight="1" spans="1:6">
      <c r="A900" s="27">
        <v>2130504</v>
      </c>
      <c r="B900" s="28" t="s">
        <v>782</v>
      </c>
      <c r="C900" s="54">
        <v>0</v>
      </c>
      <c r="D900" s="55">
        <v>20</v>
      </c>
      <c r="E900" s="17">
        <f t="shared" si="240"/>
        <v>20</v>
      </c>
      <c r="F900" s="18"/>
    </row>
    <row r="901" ht="24" customHeight="1" spans="1:6">
      <c r="A901" s="27">
        <v>2130505</v>
      </c>
      <c r="B901" s="28" t="s">
        <v>783</v>
      </c>
      <c r="C901" s="54">
        <v>0</v>
      </c>
      <c r="D901" s="55">
        <v>0</v>
      </c>
      <c r="E901" s="17">
        <f t="shared" si="240"/>
        <v>0</v>
      </c>
      <c r="F901" s="18"/>
    </row>
    <row r="902" ht="24" customHeight="1" spans="1:6">
      <c r="A902" s="27">
        <v>2130506</v>
      </c>
      <c r="B902" s="28" t="s">
        <v>784</v>
      </c>
      <c r="C902" s="54">
        <v>0</v>
      </c>
      <c r="D902" s="55">
        <v>0</v>
      </c>
      <c r="E902" s="17">
        <f t="shared" si="240"/>
        <v>0</v>
      </c>
      <c r="F902" s="18"/>
    </row>
    <row r="903" ht="24" customHeight="1" spans="1:6">
      <c r="A903" s="27">
        <v>2130507</v>
      </c>
      <c r="B903" s="28" t="s">
        <v>785</v>
      </c>
      <c r="C903" s="54">
        <v>0</v>
      </c>
      <c r="D903" s="55">
        <v>0</v>
      </c>
      <c r="E903" s="17">
        <f t="shared" si="240"/>
        <v>0</v>
      </c>
      <c r="F903" s="18"/>
    </row>
    <row r="904" ht="24" customHeight="1" spans="1:6">
      <c r="A904" s="27">
        <v>2130508</v>
      </c>
      <c r="B904" s="28" t="s">
        <v>786</v>
      </c>
      <c r="C904" s="54">
        <v>0</v>
      </c>
      <c r="D904" s="55">
        <v>0</v>
      </c>
      <c r="E904" s="17">
        <f t="shared" si="240"/>
        <v>0</v>
      </c>
      <c r="F904" s="18"/>
    </row>
    <row r="905" ht="24" customHeight="1" spans="1:6">
      <c r="A905" s="27">
        <v>2130550</v>
      </c>
      <c r="B905" s="28" t="s">
        <v>787</v>
      </c>
      <c r="C905" s="54">
        <v>0</v>
      </c>
      <c r="D905" s="55">
        <v>0</v>
      </c>
      <c r="E905" s="17">
        <f t="shared" si="240"/>
        <v>0</v>
      </c>
      <c r="F905" s="18"/>
    </row>
    <row r="906" ht="24" customHeight="1" spans="1:6">
      <c r="A906" s="27">
        <v>2130599</v>
      </c>
      <c r="B906" s="28" t="s">
        <v>788</v>
      </c>
      <c r="C906" s="54">
        <v>0</v>
      </c>
      <c r="D906" s="55">
        <v>38.62</v>
      </c>
      <c r="E906" s="17">
        <f t="shared" si="240"/>
        <v>38.62</v>
      </c>
      <c r="F906" s="18"/>
    </row>
    <row r="907" ht="24" customHeight="1" spans="1:6">
      <c r="A907" s="29">
        <v>21306</v>
      </c>
      <c r="B907" s="29" t="s">
        <v>789</v>
      </c>
      <c r="C907" s="48">
        <f>SUM(C908:C912)</f>
        <v>0</v>
      </c>
      <c r="D907" s="49">
        <f>SUM(D908:D912)</f>
        <v>0</v>
      </c>
      <c r="E907" s="17">
        <f t="shared" si="240"/>
        <v>0</v>
      </c>
      <c r="F907" s="18"/>
    </row>
    <row r="908" ht="24" customHeight="1" spans="1:6">
      <c r="A908" s="27">
        <v>2130601</v>
      </c>
      <c r="B908" s="28" t="s">
        <v>398</v>
      </c>
      <c r="C908" s="54">
        <v>0</v>
      </c>
      <c r="D908" s="55">
        <v>0</v>
      </c>
      <c r="E908" s="17">
        <f t="shared" si="240"/>
        <v>0</v>
      </c>
      <c r="F908" s="18"/>
    </row>
    <row r="909" ht="24" customHeight="1" spans="1:6">
      <c r="A909" s="27">
        <v>2130602</v>
      </c>
      <c r="B909" s="28" t="s">
        <v>790</v>
      </c>
      <c r="C909" s="54">
        <v>0</v>
      </c>
      <c r="D909" s="55">
        <v>0</v>
      </c>
      <c r="E909" s="17">
        <f t="shared" si="240"/>
        <v>0</v>
      </c>
      <c r="F909" s="18"/>
    </row>
    <row r="910" ht="24" customHeight="1" spans="1:6">
      <c r="A910" s="27">
        <v>2130603</v>
      </c>
      <c r="B910" s="28" t="s">
        <v>791</v>
      </c>
      <c r="C910" s="54">
        <v>0</v>
      </c>
      <c r="D910" s="55">
        <v>0</v>
      </c>
      <c r="E910" s="17">
        <f t="shared" si="240"/>
        <v>0</v>
      </c>
      <c r="F910" s="18"/>
    </row>
    <row r="911" ht="24" customHeight="1" spans="1:6">
      <c r="A911" s="27">
        <v>2130604</v>
      </c>
      <c r="B911" s="28" t="s">
        <v>792</v>
      </c>
      <c r="C911" s="54">
        <v>0</v>
      </c>
      <c r="D911" s="55">
        <v>0</v>
      </c>
      <c r="E911" s="17">
        <f t="shared" si="240"/>
        <v>0</v>
      </c>
      <c r="F911" s="18"/>
    </row>
    <row r="912" ht="24" customHeight="1" spans="1:6">
      <c r="A912" s="27">
        <v>2130699</v>
      </c>
      <c r="B912" s="28" t="s">
        <v>793</v>
      </c>
      <c r="C912" s="54">
        <v>0</v>
      </c>
      <c r="D912" s="55">
        <v>0</v>
      </c>
      <c r="E912" s="17">
        <f t="shared" si="240"/>
        <v>0</v>
      </c>
      <c r="F912" s="18"/>
    </row>
    <row r="913" ht="24" customHeight="1" spans="1:6">
      <c r="A913" s="29">
        <v>21307</v>
      </c>
      <c r="B913" s="29" t="s">
        <v>794</v>
      </c>
      <c r="C913" s="48">
        <f>SUM(C914:C919)</f>
        <v>0</v>
      </c>
      <c r="D913" s="49">
        <f>SUM(D914:D919)</f>
        <v>129.63</v>
      </c>
      <c r="E913" s="17">
        <f t="shared" si="240"/>
        <v>129.63</v>
      </c>
      <c r="F913" s="18"/>
    </row>
    <row r="914" ht="24" customHeight="1" spans="1:6">
      <c r="A914" s="27">
        <v>2130701</v>
      </c>
      <c r="B914" s="28" t="s">
        <v>795</v>
      </c>
      <c r="C914" s="54">
        <v>0</v>
      </c>
      <c r="D914" s="55">
        <v>129.63</v>
      </c>
      <c r="E914" s="17">
        <f t="shared" si="240"/>
        <v>129.63</v>
      </c>
      <c r="F914" s="18"/>
    </row>
    <row r="915" ht="24" customHeight="1" spans="1:6">
      <c r="A915" s="27">
        <v>2130704</v>
      </c>
      <c r="B915" s="28" t="s">
        <v>796</v>
      </c>
      <c r="C915" s="54">
        <v>0</v>
      </c>
      <c r="D915" s="55">
        <v>0</v>
      </c>
      <c r="E915" s="17">
        <f t="shared" si="240"/>
        <v>0</v>
      </c>
      <c r="F915" s="18"/>
    </row>
    <row r="916" ht="24" customHeight="1" spans="1:6">
      <c r="A916" s="27">
        <v>2130705</v>
      </c>
      <c r="B916" s="28" t="s">
        <v>797</v>
      </c>
      <c r="C916" s="54">
        <v>0</v>
      </c>
      <c r="D916" s="55">
        <v>0</v>
      </c>
      <c r="E916" s="17">
        <f t="shared" si="240"/>
        <v>0</v>
      </c>
      <c r="F916" s="18"/>
    </row>
    <row r="917" ht="24" customHeight="1" spans="1:6">
      <c r="A917" s="27">
        <v>2130706</v>
      </c>
      <c r="B917" s="28" t="s">
        <v>798</v>
      </c>
      <c r="C917" s="54">
        <v>0</v>
      </c>
      <c r="D917" s="55">
        <v>0</v>
      </c>
      <c r="E917" s="17">
        <f t="shared" si="240"/>
        <v>0</v>
      </c>
      <c r="F917" s="18"/>
    </row>
    <row r="918" ht="24" customHeight="1" spans="1:6">
      <c r="A918" s="27">
        <v>2130707</v>
      </c>
      <c r="B918" s="28" t="s">
        <v>799</v>
      </c>
      <c r="C918" s="54">
        <v>0</v>
      </c>
      <c r="D918" s="55">
        <v>0</v>
      </c>
      <c r="E918" s="17">
        <f t="shared" si="240"/>
        <v>0</v>
      </c>
      <c r="F918" s="18"/>
    </row>
    <row r="919" ht="24" customHeight="1" spans="1:6">
      <c r="A919" s="27">
        <v>2130799</v>
      </c>
      <c r="B919" s="28" t="s">
        <v>800</v>
      </c>
      <c r="C919" s="54">
        <v>0</v>
      </c>
      <c r="D919" s="55">
        <v>0</v>
      </c>
      <c r="E919" s="17">
        <f t="shared" si="240"/>
        <v>0</v>
      </c>
      <c r="F919" s="18"/>
    </row>
    <row r="920" ht="24" customHeight="1" spans="1:6">
      <c r="A920" s="29">
        <v>21308</v>
      </c>
      <c r="B920" s="29" t="s">
        <v>801</v>
      </c>
      <c r="C920" s="48">
        <f t="shared" ref="C920" si="241">SUM(C921:C926)</f>
        <v>38.32</v>
      </c>
      <c r="D920" s="49">
        <f t="shared" ref="D920" si="242">SUM(D921:D926)</f>
        <v>8.08</v>
      </c>
      <c r="E920" s="17">
        <f t="shared" si="240"/>
        <v>-30.24</v>
      </c>
      <c r="F920" s="18">
        <f t="shared" ref="F920:F929" si="243">E920/C920</f>
        <v>-0.789144050104384</v>
      </c>
    </row>
    <row r="921" ht="24" customHeight="1" spans="1:6">
      <c r="A921" s="27">
        <v>2130801</v>
      </c>
      <c r="B921" s="28" t="s">
        <v>802</v>
      </c>
      <c r="C921" s="54">
        <v>0</v>
      </c>
      <c r="D921" s="55">
        <v>0</v>
      </c>
      <c r="E921" s="17">
        <f t="shared" si="240"/>
        <v>0</v>
      </c>
      <c r="F921" s="18"/>
    </row>
    <row r="922" ht="24" customHeight="1" spans="1:6">
      <c r="A922" s="27">
        <v>2130802</v>
      </c>
      <c r="B922" s="28" t="s">
        <v>803</v>
      </c>
      <c r="C922" s="54">
        <v>0</v>
      </c>
      <c r="D922" s="55">
        <v>0</v>
      </c>
      <c r="E922" s="17">
        <f t="shared" si="240"/>
        <v>0</v>
      </c>
      <c r="F922" s="18"/>
    </row>
    <row r="923" ht="24" customHeight="1" spans="1:6">
      <c r="A923" s="27">
        <v>2130803</v>
      </c>
      <c r="B923" s="28" t="s">
        <v>804</v>
      </c>
      <c r="C923" s="54">
        <v>38.32</v>
      </c>
      <c r="D923" s="55">
        <v>8.08</v>
      </c>
      <c r="E923" s="17">
        <f t="shared" si="240"/>
        <v>-30.24</v>
      </c>
      <c r="F923" s="18">
        <f t="shared" si="243"/>
        <v>-0.789144050104384</v>
      </c>
    </row>
    <row r="924" ht="24" customHeight="1" spans="1:6">
      <c r="A924" s="27">
        <v>2130804</v>
      </c>
      <c r="B924" s="28" t="s">
        <v>805</v>
      </c>
      <c r="C924" s="54">
        <v>0</v>
      </c>
      <c r="D924" s="55">
        <v>0</v>
      </c>
      <c r="E924" s="17">
        <f t="shared" ref="E924:E987" si="244">D924-C924</f>
        <v>0</v>
      </c>
      <c r="F924" s="18"/>
    </row>
    <row r="925" ht="24" customHeight="1" spans="1:6">
      <c r="A925" s="27">
        <v>2130805</v>
      </c>
      <c r="B925" s="28" t="s">
        <v>806</v>
      </c>
      <c r="C925" s="54">
        <v>0</v>
      </c>
      <c r="D925" s="55">
        <v>0</v>
      </c>
      <c r="E925" s="17">
        <f t="shared" si="244"/>
        <v>0</v>
      </c>
      <c r="F925" s="18"/>
    </row>
    <row r="926" ht="24" customHeight="1" spans="1:6">
      <c r="A926" s="27">
        <v>2130899</v>
      </c>
      <c r="B926" s="28" t="s">
        <v>807</v>
      </c>
      <c r="C926" s="54">
        <v>0</v>
      </c>
      <c r="D926" s="55">
        <v>0</v>
      </c>
      <c r="E926" s="17">
        <f t="shared" si="244"/>
        <v>0</v>
      </c>
      <c r="F926" s="18"/>
    </row>
    <row r="927" ht="24" customHeight="1" spans="1:6">
      <c r="A927" s="29">
        <v>21399</v>
      </c>
      <c r="B927" s="29" t="s">
        <v>808</v>
      </c>
      <c r="C927" s="48">
        <f t="shared" ref="C927" si="245">SUM(C928:C929)</f>
        <v>285</v>
      </c>
      <c r="D927" s="49">
        <f t="shared" ref="D927" si="246">SUM(D928:D929)</f>
        <v>837.92</v>
      </c>
      <c r="E927" s="17">
        <f t="shared" si="244"/>
        <v>552.92</v>
      </c>
      <c r="F927" s="18">
        <f t="shared" si="243"/>
        <v>1.9400701754386</v>
      </c>
    </row>
    <row r="928" ht="24" customHeight="1" spans="1:6">
      <c r="A928" s="27">
        <v>2139901</v>
      </c>
      <c r="B928" s="28" t="s">
        <v>809</v>
      </c>
      <c r="C928" s="54">
        <v>0</v>
      </c>
      <c r="D928" s="55">
        <v>0</v>
      </c>
      <c r="E928" s="17">
        <f t="shared" si="244"/>
        <v>0</v>
      </c>
      <c r="F928" s="18"/>
    </row>
    <row r="929" ht="24" customHeight="1" spans="1:6">
      <c r="A929" s="27">
        <v>2139999</v>
      </c>
      <c r="B929" s="28" t="s">
        <v>810</v>
      </c>
      <c r="C929" s="54">
        <v>285</v>
      </c>
      <c r="D929" s="55">
        <v>837.92</v>
      </c>
      <c r="E929" s="17">
        <f t="shared" si="244"/>
        <v>552.92</v>
      </c>
      <c r="F929" s="18">
        <f t="shared" si="243"/>
        <v>1.9400701754386</v>
      </c>
    </row>
    <row r="930" ht="24" customHeight="1" spans="1:6">
      <c r="A930" s="29">
        <v>214</v>
      </c>
      <c r="B930" s="29" t="s">
        <v>811</v>
      </c>
      <c r="C930" s="48">
        <f>SUM(C931,C954,C964,C969,C974)</f>
        <v>0</v>
      </c>
      <c r="D930" s="49">
        <f>SUM(D931,D954,D964,D969,D974)</f>
        <v>0</v>
      </c>
      <c r="E930" s="17">
        <f t="shared" si="244"/>
        <v>0</v>
      </c>
      <c r="F930" s="18"/>
    </row>
    <row r="931" ht="24" customHeight="1" spans="1:6">
      <c r="A931" s="29">
        <v>21401</v>
      </c>
      <c r="B931" s="29" t="s">
        <v>812</v>
      </c>
      <c r="C931" s="48">
        <f>SUM(C932:C953)</f>
        <v>0</v>
      </c>
      <c r="D931" s="49">
        <f>SUM(D932:D953)</f>
        <v>0</v>
      </c>
      <c r="E931" s="17">
        <f t="shared" si="244"/>
        <v>0</v>
      </c>
      <c r="F931" s="18"/>
    </row>
    <row r="932" ht="24" customHeight="1" spans="1:6">
      <c r="A932" s="27">
        <v>2140101</v>
      </c>
      <c r="B932" s="28" t="s">
        <v>99</v>
      </c>
      <c r="C932" s="54">
        <v>0</v>
      </c>
      <c r="D932" s="55">
        <v>0</v>
      </c>
      <c r="E932" s="17">
        <f t="shared" si="244"/>
        <v>0</v>
      </c>
      <c r="F932" s="18"/>
    </row>
    <row r="933" ht="24" customHeight="1" spans="1:6">
      <c r="A933" s="27">
        <v>2140102</v>
      </c>
      <c r="B933" s="28" t="s">
        <v>100</v>
      </c>
      <c r="C933" s="54">
        <v>0</v>
      </c>
      <c r="D933" s="55">
        <v>0</v>
      </c>
      <c r="E933" s="17">
        <f t="shared" si="244"/>
        <v>0</v>
      </c>
      <c r="F933" s="18"/>
    </row>
    <row r="934" ht="24" customHeight="1" spans="1:6">
      <c r="A934" s="27">
        <v>2140103</v>
      </c>
      <c r="B934" s="28" t="s">
        <v>101</v>
      </c>
      <c r="C934" s="54">
        <v>0</v>
      </c>
      <c r="D934" s="55">
        <v>0</v>
      </c>
      <c r="E934" s="17">
        <f t="shared" si="244"/>
        <v>0</v>
      </c>
      <c r="F934" s="18"/>
    </row>
    <row r="935" ht="24" customHeight="1" spans="1:6">
      <c r="A935" s="27">
        <v>2140104</v>
      </c>
      <c r="B935" s="28" t="s">
        <v>813</v>
      </c>
      <c r="C935" s="54">
        <v>0</v>
      </c>
      <c r="D935" s="55">
        <v>0</v>
      </c>
      <c r="E935" s="17">
        <f t="shared" si="244"/>
        <v>0</v>
      </c>
      <c r="F935" s="18"/>
    </row>
    <row r="936" ht="24" customHeight="1" spans="1:6">
      <c r="A936" s="27">
        <v>2140106</v>
      </c>
      <c r="B936" s="28" t="s">
        <v>814</v>
      </c>
      <c r="C936" s="54">
        <v>0</v>
      </c>
      <c r="D936" s="55">
        <v>0</v>
      </c>
      <c r="E936" s="17">
        <f t="shared" si="244"/>
        <v>0</v>
      </c>
      <c r="F936" s="18"/>
    </row>
    <row r="937" ht="24" customHeight="1" spans="1:6">
      <c r="A937" s="27">
        <v>2140109</v>
      </c>
      <c r="B937" s="28" t="s">
        <v>815</v>
      </c>
      <c r="C937" s="54">
        <v>0</v>
      </c>
      <c r="D937" s="55">
        <v>0</v>
      </c>
      <c r="E937" s="17">
        <f t="shared" si="244"/>
        <v>0</v>
      </c>
      <c r="F937" s="18"/>
    </row>
    <row r="938" ht="24" customHeight="1" spans="1:6">
      <c r="A938" s="27">
        <v>2140110</v>
      </c>
      <c r="B938" s="28" t="s">
        <v>816</v>
      </c>
      <c r="C938" s="54">
        <v>0</v>
      </c>
      <c r="D938" s="55">
        <v>0</v>
      </c>
      <c r="E938" s="17">
        <f t="shared" si="244"/>
        <v>0</v>
      </c>
      <c r="F938" s="18"/>
    </row>
    <row r="939" ht="24" customHeight="1" spans="1:6">
      <c r="A939" s="27">
        <v>2140111</v>
      </c>
      <c r="B939" s="28" t="s">
        <v>817</v>
      </c>
      <c r="C939" s="54">
        <v>0</v>
      </c>
      <c r="D939" s="55">
        <v>0</v>
      </c>
      <c r="E939" s="17">
        <f t="shared" si="244"/>
        <v>0</v>
      </c>
      <c r="F939" s="18"/>
    </row>
    <row r="940" ht="24" customHeight="1" spans="1:6">
      <c r="A940" s="27">
        <v>2140112</v>
      </c>
      <c r="B940" s="28" t="s">
        <v>818</v>
      </c>
      <c r="C940" s="54">
        <v>0</v>
      </c>
      <c r="D940" s="55">
        <v>0</v>
      </c>
      <c r="E940" s="17">
        <f t="shared" si="244"/>
        <v>0</v>
      </c>
      <c r="F940" s="18"/>
    </row>
    <row r="941" ht="24" customHeight="1" spans="1:6">
      <c r="A941" s="27">
        <v>2140114</v>
      </c>
      <c r="B941" s="28" t="s">
        <v>819</v>
      </c>
      <c r="C941" s="54">
        <v>0</v>
      </c>
      <c r="D941" s="55">
        <v>0</v>
      </c>
      <c r="E941" s="17">
        <f t="shared" si="244"/>
        <v>0</v>
      </c>
      <c r="F941" s="18"/>
    </row>
    <row r="942" ht="24" customHeight="1" spans="1:6">
      <c r="A942" s="27">
        <v>2140122</v>
      </c>
      <c r="B942" s="28" t="s">
        <v>820</v>
      </c>
      <c r="C942" s="54">
        <v>0</v>
      </c>
      <c r="D942" s="55">
        <v>0</v>
      </c>
      <c r="E942" s="17">
        <f t="shared" si="244"/>
        <v>0</v>
      </c>
      <c r="F942" s="18"/>
    </row>
    <row r="943" ht="24" customHeight="1" spans="1:6">
      <c r="A943" s="27">
        <v>2140123</v>
      </c>
      <c r="B943" s="28" t="s">
        <v>821</v>
      </c>
      <c r="C943" s="54">
        <v>0</v>
      </c>
      <c r="D943" s="55">
        <v>0</v>
      </c>
      <c r="E943" s="17">
        <f t="shared" si="244"/>
        <v>0</v>
      </c>
      <c r="F943" s="18"/>
    </row>
    <row r="944" ht="24" customHeight="1" spans="1:6">
      <c r="A944" s="27">
        <v>2140127</v>
      </c>
      <c r="B944" s="28" t="s">
        <v>822</v>
      </c>
      <c r="C944" s="54">
        <v>0</v>
      </c>
      <c r="D944" s="55">
        <v>0</v>
      </c>
      <c r="E944" s="17">
        <f t="shared" si="244"/>
        <v>0</v>
      </c>
      <c r="F944" s="18"/>
    </row>
    <row r="945" ht="24" customHeight="1" spans="1:6">
      <c r="A945" s="27">
        <v>2140128</v>
      </c>
      <c r="B945" s="28" t="s">
        <v>823</v>
      </c>
      <c r="C945" s="54">
        <v>0</v>
      </c>
      <c r="D945" s="55">
        <v>0</v>
      </c>
      <c r="E945" s="17">
        <f t="shared" si="244"/>
        <v>0</v>
      </c>
      <c r="F945" s="18"/>
    </row>
    <row r="946" ht="24" customHeight="1" spans="1:6">
      <c r="A946" s="27">
        <v>2140129</v>
      </c>
      <c r="B946" s="28" t="s">
        <v>824</v>
      </c>
      <c r="C946" s="54">
        <v>0</v>
      </c>
      <c r="D946" s="55">
        <v>0</v>
      </c>
      <c r="E946" s="17">
        <f t="shared" si="244"/>
        <v>0</v>
      </c>
      <c r="F946" s="18"/>
    </row>
    <row r="947" ht="24" customHeight="1" spans="1:6">
      <c r="A947" s="27">
        <v>2140130</v>
      </c>
      <c r="B947" s="28" t="s">
        <v>825</v>
      </c>
      <c r="C947" s="54">
        <v>0</v>
      </c>
      <c r="D947" s="55">
        <v>0</v>
      </c>
      <c r="E947" s="17">
        <f t="shared" si="244"/>
        <v>0</v>
      </c>
      <c r="F947" s="18"/>
    </row>
    <row r="948" ht="24" customHeight="1" spans="1:6">
      <c r="A948" s="27">
        <v>2140131</v>
      </c>
      <c r="B948" s="28" t="s">
        <v>826</v>
      </c>
      <c r="C948" s="54">
        <v>0</v>
      </c>
      <c r="D948" s="55">
        <v>0</v>
      </c>
      <c r="E948" s="17">
        <f t="shared" si="244"/>
        <v>0</v>
      </c>
      <c r="F948" s="18"/>
    </row>
    <row r="949" ht="24" customHeight="1" spans="1:6">
      <c r="A949" s="27">
        <v>2140133</v>
      </c>
      <c r="B949" s="28" t="s">
        <v>827</v>
      </c>
      <c r="C949" s="54">
        <v>0</v>
      </c>
      <c r="D949" s="55">
        <v>0</v>
      </c>
      <c r="E949" s="17">
        <f t="shared" si="244"/>
        <v>0</v>
      </c>
      <c r="F949" s="18"/>
    </row>
    <row r="950" ht="24" customHeight="1" spans="1:6">
      <c r="A950" s="27">
        <v>2140136</v>
      </c>
      <c r="B950" s="28" t="s">
        <v>828</v>
      </c>
      <c r="C950" s="54">
        <v>0</v>
      </c>
      <c r="D950" s="55">
        <v>0</v>
      </c>
      <c r="E950" s="17">
        <f t="shared" si="244"/>
        <v>0</v>
      </c>
      <c r="F950" s="18"/>
    </row>
    <row r="951" ht="24" customHeight="1" spans="1:6">
      <c r="A951" s="27">
        <v>2140138</v>
      </c>
      <c r="B951" s="28" t="s">
        <v>829</v>
      </c>
      <c r="C951" s="54">
        <v>0</v>
      </c>
      <c r="D951" s="55">
        <v>0</v>
      </c>
      <c r="E951" s="17">
        <f t="shared" si="244"/>
        <v>0</v>
      </c>
      <c r="F951" s="18"/>
    </row>
    <row r="952" ht="24" customHeight="1" spans="1:6">
      <c r="A952" s="27">
        <v>2140139</v>
      </c>
      <c r="B952" s="28" t="s">
        <v>830</v>
      </c>
      <c r="C952" s="54">
        <v>0</v>
      </c>
      <c r="D952" s="55">
        <v>0</v>
      </c>
      <c r="E952" s="17">
        <f t="shared" si="244"/>
        <v>0</v>
      </c>
      <c r="F952" s="18"/>
    </row>
    <row r="953" ht="24" customHeight="1" spans="1:6">
      <c r="A953" s="27">
        <v>2140199</v>
      </c>
      <c r="B953" s="28" t="s">
        <v>831</v>
      </c>
      <c r="C953" s="54">
        <v>0</v>
      </c>
      <c r="D953" s="55">
        <v>0</v>
      </c>
      <c r="E953" s="17">
        <f t="shared" si="244"/>
        <v>0</v>
      </c>
      <c r="F953" s="18"/>
    </row>
    <row r="954" ht="24" customHeight="1" spans="1:6">
      <c r="A954" s="29">
        <v>21402</v>
      </c>
      <c r="B954" s="29" t="s">
        <v>832</v>
      </c>
      <c r="C954" s="48">
        <f>SUM(C955:C963)</f>
        <v>0</v>
      </c>
      <c r="D954" s="49">
        <f>SUM(D955:D963)</f>
        <v>0</v>
      </c>
      <c r="E954" s="17">
        <f t="shared" si="244"/>
        <v>0</v>
      </c>
      <c r="F954" s="18"/>
    </row>
    <row r="955" ht="24" customHeight="1" spans="1:6">
      <c r="A955" s="27">
        <v>2140201</v>
      </c>
      <c r="B955" s="28" t="s">
        <v>99</v>
      </c>
      <c r="C955" s="54">
        <v>0</v>
      </c>
      <c r="D955" s="55">
        <v>0</v>
      </c>
      <c r="E955" s="17">
        <f t="shared" si="244"/>
        <v>0</v>
      </c>
      <c r="F955" s="18"/>
    </row>
    <row r="956" ht="24" customHeight="1" spans="1:6">
      <c r="A956" s="27">
        <v>2140202</v>
      </c>
      <c r="B956" s="28" t="s">
        <v>100</v>
      </c>
      <c r="C956" s="54">
        <v>0</v>
      </c>
      <c r="D956" s="55">
        <v>0</v>
      </c>
      <c r="E956" s="17">
        <f t="shared" si="244"/>
        <v>0</v>
      </c>
      <c r="F956" s="18"/>
    </row>
    <row r="957" ht="24" customHeight="1" spans="1:6">
      <c r="A957" s="27">
        <v>2140203</v>
      </c>
      <c r="B957" s="28" t="s">
        <v>101</v>
      </c>
      <c r="C957" s="54">
        <v>0</v>
      </c>
      <c r="D957" s="55">
        <v>0</v>
      </c>
      <c r="E957" s="17">
        <f t="shared" si="244"/>
        <v>0</v>
      </c>
      <c r="F957" s="18"/>
    </row>
    <row r="958" ht="24" customHeight="1" spans="1:6">
      <c r="A958" s="27">
        <v>2140204</v>
      </c>
      <c r="B958" s="28" t="s">
        <v>833</v>
      </c>
      <c r="C958" s="54">
        <v>0</v>
      </c>
      <c r="D958" s="55">
        <v>0</v>
      </c>
      <c r="E958" s="17">
        <f t="shared" si="244"/>
        <v>0</v>
      </c>
      <c r="F958" s="18"/>
    </row>
    <row r="959" ht="24" customHeight="1" spans="1:6">
      <c r="A959" s="27">
        <v>2140205</v>
      </c>
      <c r="B959" s="28" t="s">
        <v>834</v>
      </c>
      <c r="C959" s="54">
        <v>0</v>
      </c>
      <c r="D959" s="55">
        <v>0</v>
      </c>
      <c r="E959" s="17">
        <f t="shared" si="244"/>
        <v>0</v>
      </c>
      <c r="F959" s="18"/>
    </row>
    <row r="960" ht="24" customHeight="1" spans="1:6">
      <c r="A960" s="27">
        <v>2140206</v>
      </c>
      <c r="B960" s="28" t="s">
        <v>835</v>
      </c>
      <c r="C960" s="54">
        <v>0</v>
      </c>
      <c r="D960" s="55">
        <v>0</v>
      </c>
      <c r="E960" s="17">
        <f t="shared" si="244"/>
        <v>0</v>
      </c>
      <c r="F960" s="18"/>
    </row>
    <row r="961" ht="24" customHeight="1" spans="1:6">
      <c r="A961" s="27">
        <v>2140207</v>
      </c>
      <c r="B961" s="28" t="s">
        <v>836</v>
      </c>
      <c r="C961" s="54">
        <v>0</v>
      </c>
      <c r="D961" s="55">
        <v>0</v>
      </c>
      <c r="E961" s="17">
        <f t="shared" si="244"/>
        <v>0</v>
      </c>
      <c r="F961" s="18"/>
    </row>
    <row r="962" ht="24" customHeight="1" spans="1:6">
      <c r="A962" s="27">
        <v>2140208</v>
      </c>
      <c r="B962" s="28" t="s">
        <v>837</v>
      </c>
      <c r="C962" s="54">
        <v>0</v>
      </c>
      <c r="D962" s="55">
        <v>0</v>
      </c>
      <c r="E962" s="17">
        <f t="shared" si="244"/>
        <v>0</v>
      </c>
      <c r="F962" s="18"/>
    </row>
    <row r="963" ht="24" customHeight="1" spans="1:6">
      <c r="A963" s="27">
        <v>2140299</v>
      </c>
      <c r="B963" s="28" t="s">
        <v>838</v>
      </c>
      <c r="C963" s="54">
        <v>0</v>
      </c>
      <c r="D963" s="55">
        <v>0</v>
      </c>
      <c r="E963" s="17">
        <f t="shared" si="244"/>
        <v>0</v>
      </c>
      <c r="F963" s="18"/>
    </row>
    <row r="964" ht="24" customHeight="1" spans="1:6">
      <c r="A964" s="29">
        <v>21404</v>
      </c>
      <c r="B964" s="29" t="s">
        <v>839</v>
      </c>
      <c r="C964" s="48">
        <f>SUM(C965:C968)</f>
        <v>0</v>
      </c>
      <c r="D964" s="49">
        <f>SUM(D965:D968)</f>
        <v>0</v>
      </c>
      <c r="E964" s="17">
        <f t="shared" si="244"/>
        <v>0</v>
      </c>
      <c r="F964" s="18"/>
    </row>
    <row r="965" ht="24" customHeight="1" spans="1:6">
      <c r="A965" s="27">
        <v>2140401</v>
      </c>
      <c r="B965" s="28" t="s">
        <v>840</v>
      </c>
      <c r="C965" s="54">
        <v>0</v>
      </c>
      <c r="D965" s="55">
        <v>0</v>
      </c>
      <c r="E965" s="17">
        <f t="shared" si="244"/>
        <v>0</v>
      </c>
      <c r="F965" s="18"/>
    </row>
    <row r="966" ht="24" customHeight="1" spans="1:6">
      <c r="A966" s="27">
        <v>2140402</v>
      </c>
      <c r="B966" s="28" t="s">
        <v>841</v>
      </c>
      <c r="C966" s="54">
        <v>0</v>
      </c>
      <c r="D966" s="55">
        <v>0</v>
      </c>
      <c r="E966" s="17">
        <f t="shared" si="244"/>
        <v>0</v>
      </c>
      <c r="F966" s="18"/>
    </row>
    <row r="967" ht="24" customHeight="1" spans="1:6">
      <c r="A967" s="27">
        <v>2140403</v>
      </c>
      <c r="B967" s="28" t="s">
        <v>842</v>
      </c>
      <c r="C967" s="54">
        <v>0</v>
      </c>
      <c r="D967" s="55">
        <v>0</v>
      </c>
      <c r="E967" s="17">
        <f t="shared" si="244"/>
        <v>0</v>
      </c>
      <c r="F967" s="18"/>
    </row>
    <row r="968" ht="24" customHeight="1" spans="1:6">
      <c r="A968" s="27">
        <v>2140499</v>
      </c>
      <c r="B968" s="28" t="s">
        <v>843</v>
      </c>
      <c r="C968" s="54">
        <v>0</v>
      </c>
      <c r="D968" s="55">
        <v>0</v>
      </c>
      <c r="E968" s="17">
        <f t="shared" si="244"/>
        <v>0</v>
      </c>
      <c r="F968" s="18"/>
    </row>
    <row r="969" ht="24" customHeight="1" spans="1:6">
      <c r="A969" s="29">
        <v>21406</v>
      </c>
      <c r="B969" s="29" t="s">
        <v>844</v>
      </c>
      <c r="C969" s="48">
        <f>SUM(C970:C973)</f>
        <v>0</v>
      </c>
      <c r="D969" s="49">
        <f>SUM(D970:D973)</f>
        <v>0</v>
      </c>
      <c r="E969" s="17">
        <f t="shared" si="244"/>
        <v>0</v>
      </c>
      <c r="F969" s="18"/>
    </row>
    <row r="970" ht="24" customHeight="1" spans="1:6">
      <c r="A970" s="27">
        <v>2140601</v>
      </c>
      <c r="B970" s="28" t="s">
        <v>845</v>
      </c>
      <c r="C970" s="54">
        <v>0</v>
      </c>
      <c r="D970" s="55">
        <v>0</v>
      </c>
      <c r="E970" s="17">
        <f t="shared" si="244"/>
        <v>0</v>
      </c>
      <c r="F970" s="18"/>
    </row>
    <row r="971" ht="24" customHeight="1" spans="1:6">
      <c r="A971" s="27">
        <v>2140602</v>
      </c>
      <c r="B971" s="28" t="s">
        <v>846</v>
      </c>
      <c r="C971" s="54">
        <v>0</v>
      </c>
      <c r="D971" s="55">
        <v>0</v>
      </c>
      <c r="E971" s="17">
        <f t="shared" si="244"/>
        <v>0</v>
      </c>
      <c r="F971" s="18"/>
    </row>
    <row r="972" ht="24" customHeight="1" spans="1:6">
      <c r="A972" s="27">
        <v>2140603</v>
      </c>
      <c r="B972" s="28" t="s">
        <v>847</v>
      </c>
      <c r="C972" s="54">
        <v>0</v>
      </c>
      <c r="D972" s="55">
        <v>0</v>
      </c>
      <c r="E972" s="17">
        <f t="shared" si="244"/>
        <v>0</v>
      </c>
      <c r="F972" s="18"/>
    </row>
    <row r="973" ht="24" customHeight="1" spans="1:6">
      <c r="A973" s="27">
        <v>2140699</v>
      </c>
      <c r="B973" s="28" t="s">
        <v>848</v>
      </c>
      <c r="C973" s="54">
        <v>0</v>
      </c>
      <c r="D973" s="55">
        <v>0</v>
      </c>
      <c r="E973" s="17">
        <f t="shared" si="244"/>
        <v>0</v>
      </c>
      <c r="F973" s="18"/>
    </row>
    <row r="974" ht="24" customHeight="1" spans="1:6">
      <c r="A974" s="29">
        <v>21499</v>
      </c>
      <c r="B974" s="29" t="s">
        <v>849</v>
      </c>
      <c r="C974" s="48">
        <f>SUM(C975:C976)</f>
        <v>0</v>
      </c>
      <c r="D974" s="49">
        <f>SUM(D975:D976)</f>
        <v>0</v>
      </c>
      <c r="E974" s="17">
        <f t="shared" si="244"/>
        <v>0</v>
      </c>
      <c r="F974" s="18"/>
    </row>
    <row r="975" ht="24" customHeight="1" spans="1:6">
      <c r="A975" s="27">
        <v>2149901</v>
      </c>
      <c r="B975" s="28" t="s">
        <v>850</v>
      </c>
      <c r="C975" s="54">
        <v>0</v>
      </c>
      <c r="D975" s="55">
        <v>0</v>
      </c>
      <c r="E975" s="17">
        <f t="shared" si="244"/>
        <v>0</v>
      </c>
      <c r="F975" s="18"/>
    </row>
    <row r="976" ht="24" customHeight="1" spans="1:6">
      <c r="A976" s="27">
        <v>2149999</v>
      </c>
      <c r="B976" s="28" t="s">
        <v>851</v>
      </c>
      <c r="C976" s="54">
        <v>0</v>
      </c>
      <c r="D976" s="55">
        <v>0</v>
      </c>
      <c r="E976" s="17">
        <f t="shared" si="244"/>
        <v>0</v>
      </c>
      <c r="F976" s="18"/>
    </row>
    <row r="977" ht="24" customHeight="1" spans="1:6">
      <c r="A977" s="29">
        <v>215</v>
      </c>
      <c r="B977" s="29" t="s">
        <v>852</v>
      </c>
      <c r="C977" s="48">
        <f>SUM(C978,C980,C994,C1003,C1010,C1017)</f>
        <v>31</v>
      </c>
      <c r="D977" s="49">
        <f>SUM(D978,D980,D994,D1003,D1010,D1017)</f>
        <v>4.43</v>
      </c>
      <c r="E977" s="17">
        <f t="shared" si="244"/>
        <v>-26.57</v>
      </c>
      <c r="F977" s="18">
        <f t="shared" ref="F977:F1015" si="247">E977/C977</f>
        <v>-0.857096774193548</v>
      </c>
    </row>
    <row r="978" ht="24" customHeight="1" spans="1:6">
      <c r="A978" s="29">
        <v>21502</v>
      </c>
      <c r="B978" s="29" t="s">
        <v>853</v>
      </c>
      <c r="C978" s="48">
        <f>C979</f>
        <v>0</v>
      </c>
      <c r="D978" s="49">
        <f>D979</f>
        <v>0</v>
      </c>
      <c r="E978" s="17">
        <f t="shared" si="244"/>
        <v>0</v>
      </c>
      <c r="F978" s="18"/>
    </row>
    <row r="979" ht="24" customHeight="1" spans="1:6">
      <c r="A979" s="27">
        <v>2150299</v>
      </c>
      <c r="B979" s="28" t="s">
        <v>854</v>
      </c>
      <c r="C979" s="54">
        <v>0</v>
      </c>
      <c r="D979" s="55">
        <v>0</v>
      </c>
      <c r="E979" s="17">
        <f t="shared" si="244"/>
        <v>0</v>
      </c>
      <c r="F979" s="18"/>
    </row>
    <row r="980" ht="24" customHeight="1" spans="1:6">
      <c r="A980" s="29">
        <v>21505</v>
      </c>
      <c r="B980" s="29" t="s">
        <v>855</v>
      </c>
      <c r="C980" s="48">
        <f t="shared" ref="C980" si="248">SUM(C981:C993)</f>
        <v>0</v>
      </c>
      <c r="D980" s="49">
        <f t="shared" ref="D980" si="249">SUM(D981:D993)</f>
        <v>0</v>
      </c>
      <c r="E980" s="17">
        <f t="shared" si="244"/>
        <v>0</v>
      </c>
      <c r="F980" s="18"/>
    </row>
    <row r="981" ht="24" customHeight="1" spans="1:6">
      <c r="A981" s="27">
        <v>2150501</v>
      </c>
      <c r="B981" s="28" t="s">
        <v>99</v>
      </c>
      <c r="C981" s="54">
        <v>0</v>
      </c>
      <c r="D981" s="55">
        <v>0</v>
      </c>
      <c r="E981" s="17">
        <f t="shared" si="244"/>
        <v>0</v>
      </c>
      <c r="F981" s="18"/>
    </row>
    <row r="982" ht="24" customHeight="1" spans="1:6">
      <c r="A982" s="27">
        <v>2150502</v>
      </c>
      <c r="B982" s="28" t="s">
        <v>100</v>
      </c>
      <c r="C982" s="54">
        <v>0</v>
      </c>
      <c r="D982" s="55">
        <v>0</v>
      </c>
      <c r="E982" s="17">
        <f t="shared" si="244"/>
        <v>0</v>
      </c>
      <c r="F982" s="18"/>
    </row>
    <row r="983" ht="24" customHeight="1" spans="1:6">
      <c r="A983" s="27">
        <v>2150503</v>
      </c>
      <c r="B983" s="28" t="s">
        <v>101</v>
      </c>
      <c r="C983" s="54">
        <v>0</v>
      </c>
      <c r="D983" s="55">
        <v>0</v>
      </c>
      <c r="E983" s="17">
        <f t="shared" si="244"/>
        <v>0</v>
      </c>
      <c r="F983" s="18"/>
    </row>
    <row r="984" ht="24" customHeight="1" spans="1:6">
      <c r="A984" s="27">
        <v>2150505</v>
      </c>
      <c r="B984" s="28" t="s">
        <v>856</v>
      </c>
      <c r="C984" s="54">
        <v>0</v>
      </c>
      <c r="D984" s="55">
        <v>0</v>
      </c>
      <c r="E984" s="17">
        <f t="shared" si="244"/>
        <v>0</v>
      </c>
      <c r="F984" s="18"/>
    </row>
    <row r="985" ht="24" customHeight="1" spans="1:6">
      <c r="A985" s="27">
        <v>2150506</v>
      </c>
      <c r="B985" s="28" t="s">
        <v>857</v>
      </c>
      <c r="C985" s="54">
        <v>0</v>
      </c>
      <c r="D985" s="55">
        <v>0</v>
      </c>
      <c r="E985" s="17">
        <f t="shared" si="244"/>
        <v>0</v>
      </c>
      <c r="F985" s="18"/>
    </row>
    <row r="986" ht="24" customHeight="1" spans="1:6">
      <c r="A986" s="27">
        <v>2150507</v>
      </c>
      <c r="B986" s="28" t="s">
        <v>858</v>
      </c>
      <c r="C986" s="54">
        <v>0</v>
      </c>
      <c r="D986" s="55">
        <v>0</v>
      </c>
      <c r="E986" s="17">
        <f t="shared" si="244"/>
        <v>0</v>
      </c>
      <c r="F986" s="18"/>
    </row>
    <row r="987" ht="24" customHeight="1" spans="1:6">
      <c r="A987" s="27">
        <v>2150508</v>
      </c>
      <c r="B987" s="28" t="s">
        <v>859</v>
      </c>
      <c r="C987" s="54">
        <v>0</v>
      </c>
      <c r="D987" s="55">
        <v>0</v>
      </c>
      <c r="E987" s="17">
        <f t="shared" si="244"/>
        <v>0</v>
      </c>
      <c r="F987" s="18"/>
    </row>
    <row r="988" ht="24" customHeight="1" spans="1:6">
      <c r="A988" s="27">
        <v>2150509</v>
      </c>
      <c r="B988" s="28" t="s">
        <v>860</v>
      </c>
      <c r="C988" s="54">
        <v>0</v>
      </c>
      <c r="D988" s="55">
        <v>0</v>
      </c>
      <c r="E988" s="17">
        <f t="shared" ref="E988:E1051" si="250">D988-C988</f>
        <v>0</v>
      </c>
      <c r="F988" s="18"/>
    </row>
    <row r="989" ht="24" customHeight="1" spans="1:6">
      <c r="A989" s="27">
        <v>2150510</v>
      </c>
      <c r="B989" s="28" t="s">
        <v>861</v>
      </c>
      <c r="C989" s="54">
        <v>0</v>
      </c>
      <c r="D989" s="55">
        <v>0</v>
      </c>
      <c r="E989" s="17">
        <f t="shared" si="250"/>
        <v>0</v>
      </c>
      <c r="F989" s="18"/>
    </row>
    <row r="990" ht="24" customHeight="1" spans="1:6">
      <c r="A990" s="27">
        <v>2150511</v>
      </c>
      <c r="B990" s="28" t="s">
        <v>862</v>
      </c>
      <c r="C990" s="54">
        <v>0</v>
      </c>
      <c r="D990" s="55">
        <v>0</v>
      </c>
      <c r="E990" s="17">
        <f t="shared" si="250"/>
        <v>0</v>
      </c>
      <c r="F990" s="18"/>
    </row>
    <row r="991" ht="24" customHeight="1" spans="1:6">
      <c r="A991" s="27">
        <v>2150513</v>
      </c>
      <c r="B991" s="28" t="s">
        <v>837</v>
      </c>
      <c r="C991" s="54">
        <v>0</v>
      </c>
      <c r="D991" s="55">
        <v>0</v>
      </c>
      <c r="E991" s="17">
        <f t="shared" si="250"/>
        <v>0</v>
      </c>
      <c r="F991" s="18"/>
    </row>
    <row r="992" ht="24" customHeight="1" spans="1:6">
      <c r="A992" s="27">
        <v>2150515</v>
      </c>
      <c r="B992" s="28" t="s">
        <v>863</v>
      </c>
      <c r="C992" s="54">
        <v>0</v>
      </c>
      <c r="D992" s="55">
        <v>0</v>
      </c>
      <c r="E992" s="17">
        <f t="shared" si="250"/>
        <v>0</v>
      </c>
      <c r="F992" s="18"/>
    </row>
    <row r="993" ht="24" customHeight="1" spans="1:6">
      <c r="A993" s="27">
        <v>2150599</v>
      </c>
      <c r="B993" s="28" t="s">
        <v>864</v>
      </c>
      <c r="C993" s="54">
        <v>0</v>
      </c>
      <c r="D993" s="55">
        <v>0</v>
      </c>
      <c r="E993" s="17">
        <f t="shared" si="250"/>
        <v>0</v>
      </c>
      <c r="F993" s="18"/>
    </row>
    <row r="994" ht="24" customHeight="1" spans="1:6">
      <c r="A994" s="29">
        <v>21506</v>
      </c>
      <c r="B994" s="29" t="s">
        <v>865</v>
      </c>
      <c r="C994" s="48">
        <f t="shared" ref="C994" si="251">SUM(C995:C1002)</f>
        <v>10</v>
      </c>
      <c r="D994" s="49">
        <f t="shared" ref="D994" si="252">SUM(D995:D1002)</f>
        <v>4.43</v>
      </c>
      <c r="E994" s="17">
        <f t="shared" si="250"/>
        <v>-5.57</v>
      </c>
      <c r="F994" s="18">
        <f t="shared" si="247"/>
        <v>-0.557</v>
      </c>
    </row>
    <row r="995" ht="24" customHeight="1" spans="1:6">
      <c r="A995" s="27">
        <v>2150601</v>
      </c>
      <c r="B995" s="28" t="s">
        <v>99</v>
      </c>
      <c r="C995" s="54">
        <v>0</v>
      </c>
      <c r="D995" s="55">
        <v>0</v>
      </c>
      <c r="E995" s="17">
        <f t="shared" si="250"/>
        <v>0</v>
      </c>
      <c r="F995" s="18"/>
    </row>
    <row r="996" ht="24" customHeight="1" spans="1:6">
      <c r="A996" s="27">
        <v>2150602</v>
      </c>
      <c r="B996" s="28" t="s">
        <v>100</v>
      </c>
      <c r="C996" s="54">
        <v>0</v>
      </c>
      <c r="D996" s="55">
        <v>0</v>
      </c>
      <c r="E996" s="17">
        <f t="shared" si="250"/>
        <v>0</v>
      </c>
      <c r="F996" s="18"/>
    </row>
    <row r="997" ht="24" customHeight="1" spans="1:6">
      <c r="A997" s="27">
        <v>2150603</v>
      </c>
      <c r="B997" s="28" t="s">
        <v>101</v>
      </c>
      <c r="C997" s="54">
        <v>0</v>
      </c>
      <c r="D997" s="55">
        <v>0</v>
      </c>
      <c r="E997" s="17">
        <f t="shared" si="250"/>
        <v>0</v>
      </c>
      <c r="F997" s="18"/>
    </row>
    <row r="998" ht="24" customHeight="1" spans="1:6">
      <c r="A998" s="27">
        <v>2150604</v>
      </c>
      <c r="B998" s="28" t="s">
        <v>866</v>
      </c>
      <c r="C998" s="54">
        <v>0</v>
      </c>
      <c r="D998" s="55">
        <v>0</v>
      </c>
      <c r="E998" s="17">
        <f t="shared" si="250"/>
        <v>0</v>
      </c>
      <c r="F998" s="18"/>
    </row>
    <row r="999" ht="24" customHeight="1" spans="1:6">
      <c r="A999" s="27">
        <v>2150605</v>
      </c>
      <c r="B999" s="28" t="s">
        <v>867</v>
      </c>
      <c r="C999" s="54">
        <v>0</v>
      </c>
      <c r="D999" s="55">
        <v>3.53</v>
      </c>
      <c r="E999" s="17">
        <f t="shared" si="250"/>
        <v>3.53</v>
      </c>
      <c r="F999" s="18"/>
    </row>
    <row r="1000" ht="24" customHeight="1" spans="1:6">
      <c r="A1000" s="27">
        <v>2150606</v>
      </c>
      <c r="B1000" s="28" t="s">
        <v>868</v>
      </c>
      <c r="C1000" s="54">
        <v>0</v>
      </c>
      <c r="D1000" s="55">
        <v>0</v>
      </c>
      <c r="E1000" s="17">
        <f t="shared" si="250"/>
        <v>0</v>
      </c>
      <c r="F1000" s="18"/>
    </row>
    <row r="1001" ht="24" customHeight="1" spans="1:6">
      <c r="A1001" s="27">
        <v>2150607</v>
      </c>
      <c r="B1001" s="28" t="s">
        <v>869</v>
      </c>
      <c r="C1001" s="54">
        <v>0</v>
      </c>
      <c r="D1001" s="55">
        <v>0</v>
      </c>
      <c r="E1001" s="17">
        <f t="shared" si="250"/>
        <v>0</v>
      </c>
      <c r="F1001" s="18"/>
    </row>
    <row r="1002" ht="24" customHeight="1" spans="1:6">
      <c r="A1002" s="27">
        <v>2150699</v>
      </c>
      <c r="B1002" s="28" t="s">
        <v>870</v>
      </c>
      <c r="C1002" s="54">
        <v>10</v>
      </c>
      <c r="D1002" s="55">
        <v>0.9</v>
      </c>
      <c r="E1002" s="17">
        <f t="shared" si="250"/>
        <v>-9.1</v>
      </c>
      <c r="F1002" s="18">
        <f t="shared" si="247"/>
        <v>-0.91</v>
      </c>
    </row>
    <row r="1003" ht="24" customHeight="1" spans="1:6">
      <c r="A1003" s="29">
        <v>21507</v>
      </c>
      <c r="B1003" s="29" t="s">
        <v>871</v>
      </c>
      <c r="C1003" s="48">
        <f t="shared" ref="C1003" si="253">SUM(C1004:C1009)</f>
        <v>0</v>
      </c>
      <c r="D1003" s="49">
        <f t="shared" ref="D1003" si="254">SUM(D1004:D1009)</f>
        <v>0</v>
      </c>
      <c r="E1003" s="17">
        <f t="shared" si="250"/>
        <v>0</v>
      </c>
      <c r="F1003" s="18"/>
    </row>
    <row r="1004" ht="24" customHeight="1" spans="1:6">
      <c r="A1004" s="27">
        <v>2150701</v>
      </c>
      <c r="B1004" s="28" t="s">
        <v>99</v>
      </c>
      <c r="C1004" s="54">
        <v>0</v>
      </c>
      <c r="D1004" s="55">
        <v>0</v>
      </c>
      <c r="E1004" s="17">
        <f t="shared" si="250"/>
        <v>0</v>
      </c>
      <c r="F1004" s="18"/>
    </row>
    <row r="1005" ht="24" customHeight="1" spans="1:6">
      <c r="A1005" s="27">
        <v>2150702</v>
      </c>
      <c r="B1005" s="28" t="s">
        <v>100</v>
      </c>
      <c r="C1005" s="54">
        <v>0</v>
      </c>
      <c r="D1005" s="55">
        <v>0</v>
      </c>
      <c r="E1005" s="17">
        <f t="shared" si="250"/>
        <v>0</v>
      </c>
      <c r="F1005" s="18"/>
    </row>
    <row r="1006" ht="24" customHeight="1" spans="1:6">
      <c r="A1006" s="27">
        <v>2150703</v>
      </c>
      <c r="B1006" s="28" t="s">
        <v>101</v>
      </c>
      <c r="C1006" s="54">
        <v>0</v>
      </c>
      <c r="D1006" s="55">
        <v>0</v>
      </c>
      <c r="E1006" s="17">
        <f t="shared" si="250"/>
        <v>0</v>
      </c>
      <c r="F1006" s="18"/>
    </row>
    <row r="1007" ht="24" customHeight="1" spans="1:6">
      <c r="A1007" s="27">
        <v>2150704</v>
      </c>
      <c r="B1007" s="28" t="s">
        <v>872</v>
      </c>
      <c r="C1007" s="54">
        <v>0</v>
      </c>
      <c r="D1007" s="55">
        <v>0</v>
      </c>
      <c r="E1007" s="17">
        <f t="shared" si="250"/>
        <v>0</v>
      </c>
      <c r="F1007" s="18"/>
    </row>
    <row r="1008" ht="24" customHeight="1" spans="1:6">
      <c r="A1008" s="27">
        <v>2150705</v>
      </c>
      <c r="B1008" s="28" t="s">
        <v>873</v>
      </c>
      <c r="C1008" s="54">
        <v>0</v>
      </c>
      <c r="D1008" s="55">
        <v>0</v>
      </c>
      <c r="E1008" s="17">
        <f t="shared" si="250"/>
        <v>0</v>
      </c>
      <c r="F1008" s="18"/>
    </row>
    <row r="1009" ht="24" customHeight="1" spans="1:6">
      <c r="A1009" s="27">
        <v>2150799</v>
      </c>
      <c r="B1009" s="28" t="s">
        <v>874</v>
      </c>
      <c r="C1009" s="54">
        <v>0</v>
      </c>
      <c r="D1009" s="55">
        <v>0</v>
      </c>
      <c r="E1009" s="17">
        <f t="shared" si="250"/>
        <v>0</v>
      </c>
      <c r="F1009" s="18"/>
    </row>
    <row r="1010" ht="24" customHeight="1" spans="1:6">
      <c r="A1010" s="29">
        <v>21508</v>
      </c>
      <c r="B1010" s="29" t="s">
        <v>875</v>
      </c>
      <c r="C1010" s="48">
        <f t="shared" ref="C1010" si="255">SUM(C1011:C1016)</f>
        <v>21</v>
      </c>
      <c r="D1010" s="49">
        <f t="shared" ref="D1010" si="256">SUM(D1011:D1016)</f>
        <v>0</v>
      </c>
      <c r="E1010" s="17">
        <f t="shared" si="250"/>
        <v>-21</v>
      </c>
      <c r="F1010" s="18">
        <f t="shared" si="247"/>
        <v>-1</v>
      </c>
    </row>
    <row r="1011" ht="24" customHeight="1" spans="1:6">
      <c r="A1011" s="27">
        <v>2150801</v>
      </c>
      <c r="B1011" s="28" t="s">
        <v>99</v>
      </c>
      <c r="C1011" s="54">
        <v>0</v>
      </c>
      <c r="D1011" s="55">
        <v>0</v>
      </c>
      <c r="E1011" s="17">
        <f t="shared" si="250"/>
        <v>0</v>
      </c>
      <c r="F1011" s="18"/>
    </row>
    <row r="1012" ht="24" customHeight="1" spans="1:6">
      <c r="A1012" s="27">
        <v>2150802</v>
      </c>
      <c r="B1012" s="28" t="s">
        <v>100</v>
      </c>
      <c r="C1012" s="54">
        <v>0</v>
      </c>
      <c r="D1012" s="55">
        <v>0</v>
      </c>
      <c r="E1012" s="17">
        <f t="shared" si="250"/>
        <v>0</v>
      </c>
      <c r="F1012" s="18"/>
    </row>
    <row r="1013" ht="24" customHeight="1" spans="1:6">
      <c r="A1013" s="27">
        <v>2150803</v>
      </c>
      <c r="B1013" s="28" t="s">
        <v>101</v>
      </c>
      <c r="C1013" s="54">
        <v>0</v>
      </c>
      <c r="D1013" s="55">
        <v>0</v>
      </c>
      <c r="E1013" s="17">
        <f t="shared" si="250"/>
        <v>0</v>
      </c>
      <c r="F1013" s="18"/>
    </row>
    <row r="1014" ht="24" customHeight="1" spans="1:6">
      <c r="A1014" s="27">
        <v>2150804</v>
      </c>
      <c r="B1014" s="28" t="s">
        <v>876</v>
      </c>
      <c r="C1014" s="54">
        <v>0</v>
      </c>
      <c r="D1014" s="55">
        <v>0</v>
      </c>
      <c r="E1014" s="17">
        <f t="shared" si="250"/>
        <v>0</v>
      </c>
      <c r="F1014" s="18"/>
    </row>
    <row r="1015" ht="24" customHeight="1" spans="1:6">
      <c r="A1015" s="27">
        <v>2150805</v>
      </c>
      <c r="B1015" s="28" t="s">
        <v>877</v>
      </c>
      <c r="C1015" s="54">
        <v>21</v>
      </c>
      <c r="D1015" s="55"/>
      <c r="E1015" s="17">
        <f t="shared" si="250"/>
        <v>-21</v>
      </c>
      <c r="F1015" s="18">
        <f t="shared" si="247"/>
        <v>-1</v>
      </c>
    </row>
    <row r="1016" ht="24" customHeight="1" spans="1:6">
      <c r="A1016" s="27">
        <v>2150899</v>
      </c>
      <c r="B1016" s="28" t="s">
        <v>878</v>
      </c>
      <c r="C1016" s="54">
        <v>0</v>
      </c>
      <c r="D1016" s="55">
        <v>0</v>
      </c>
      <c r="E1016" s="17">
        <f t="shared" si="250"/>
        <v>0</v>
      </c>
      <c r="F1016" s="18"/>
    </row>
    <row r="1017" ht="24" customHeight="1" spans="1:6">
      <c r="A1017" s="29">
        <v>21599</v>
      </c>
      <c r="B1017" s="29" t="s">
        <v>879</v>
      </c>
      <c r="C1017" s="48">
        <f>SUM(C1018:C1022)</f>
        <v>0</v>
      </c>
      <c r="D1017" s="49">
        <f>SUM(D1018:D1022)</f>
        <v>0</v>
      </c>
      <c r="E1017" s="17">
        <f t="shared" si="250"/>
        <v>0</v>
      </c>
      <c r="F1017" s="18"/>
    </row>
    <row r="1018" ht="24" customHeight="1" spans="1:6">
      <c r="A1018" s="27">
        <v>2159902</v>
      </c>
      <c r="B1018" s="28" t="s">
        <v>880</v>
      </c>
      <c r="C1018" s="54">
        <v>0</v>
      </c>
      <c r="D1018" s="55">
        <v>0</v>
      </c>
      <c r="E1018" s="17">
        <f t="shared" si="250"/>
        <v>0</v>
      </c>
      <c r="F1018" s="18"/>
    </row>
    <row r="1019" ht="24" customHeight="1" spans="1:6">
      <c r="A1019" s="27">
        <v>2159904</v>
      </c>
      <c r="B1019" s="28" t="s">
        <v>881</v>
      </c>
      <c r="C1019" s="54">
        <v>0</v>
      </c>
      <c r="D1019" s="55">
        <v>0</v>
      </c>
      <c r="E1019" s="17">
        <f t="shared" si="250"/>
        <v>0</v>
      </c>
      <c r="F1019" s="18"/>
    </row>
    <row r="1020" ht="24" customHeight="1" spans="1:6">
      <c r="A1020" s="27">
        <v>2159905</v>
      </c>
      <c r="B1020" s="28" t="s">
        <v>882</v>
      </c>
      <c r="C1020" s="54">
        <v>0</v>
      </c>
      <c r="D1020" s="55">
        <v>0</v>
      </c>
      <c r="E1020" s="17">
        <f t="shared" si="250"/>
        <v>0</v>
      </c>
      <c r="F1020" s="18"/>
    </row>
    <row r="1021" ht="24" customHeight="1" spans="1:6">
      <c r="A1021" s="27">
        <v>2159906</v>
      </c>
      <c r="B1021" s="28" t="s">
        <v>883</v>
      </c>
      <c r="C1021" s="54">
        <v>0</v>
      </c>
      <c r="D1021" s="55">
        <v>0</v>
      </c>
      <c r="E1021" s="17">
        <f t="shared" si="250"/>
        <v>0</v>
      </c>
      <c r="F1021" s="18"/>
    </row>
    <row r="1022" ht="24" customHeight="1" spans="1:6">
      <c r="A1022" s="27">
        <v>2159999</v>
      </c>
      <c r="B1022" s="28" t="s">
        <v>884</v>
      </c>
      <c r="C1022" s="54">
        <v>0</v>
      </c>
      <c r="D1022" s="55">
        <v>0</v>
      </c>
      <c r="E1022" s="17">
        <f t="shared" si="250"/>
        <v>0</v>
      </c>
      <c r="F1022" s="18"/>
    </row>
    <row r="1023" ht="24" customHeight="1" spans="1:6">
      <c r="A1023" s="29">
        <v>216</v>
      </c>
      <c r="B1023" s="29" t="s">
        <v>885</v>
      </c>
      <c r="C1023" s="48">
        <f>SUM(C1024,C1034,C1041,C1047)</f>
        <v>0</v>
      </c>
      <c r="D1023" s="49">
        <f>SUM(D1024,D1034,D1041,D1047)</f>
        <v>1.76</v>
      </c>
      <c r="E1023" s="17">
        <f t="shared" si="250"/>
        <v>1.76</v>
      </c>
      <c r="F1023" s="18"/>
    </row>
    <row r="1024" ht="24" customHeight="1" spans="1:6">
      <c r="A1024" s="29">
        <v>21602</v>
      </c>
      <c r="B1024" s="29" t="s">
        <v>886</v>
      </c>
      <c r="C1024" s="48">
        <f>SUM(C1025:C1033)</f>
        <v>0</v>
      </c>
      <c r="D1024" s="49">
        <f>SUM(D1025:D1033)</f>
        <v>0</v>
      </c>
      <c r="E1024" s="17">
        <f t="shared" si="250"/>
        <v>0</v>
      </c>
      <c r="F1024" s="18"/>
    </row>
    <row r="1025" ht="24" customHeight="1" spans="1:6">
      <c r="A1025" s="27">
        <v>2160201</v>
      </c>
      <c r="B1025" s="28" t="s">
        <v>99</v>
      </c>
      <c r="C1025" s="54">
        <v>0</v>
      </c>
      <c r="D1025" s="55">
        <v>0</v>
      </c>
      <c r="E1025" s="17">
        <f t="shared" si="250"/>
        <v>0</v>
      </c>
      <c r="F1025" s="18"/>
    </row>
    <row r="1026" ht="24" customHeight="1" spans="1:6">
      <c r="A1026" s="27">
        <v>2160202</v>
      </c>
      <c r="B1026" s="28" t="s">
        <v>100</v>
      </c>
      <c r="C1026" s="54">
        <v>0</v>
      </c>
      <c r="D1026" s="55">
        <v>0</v>
      </c>
      <c r="E1026" s="17">
        <f t="shared" si="250"/>
        <v>0</v>
      </c>
      <c r="F1026" s="18"/>
    </row>
    <row r="1027" ht="24" customHeight="1" spans="1:6">
      <c r="A1027" s="27">
        <v>2160203</v>
      </c>
      <c r="B1027" s="28" t="s">
        <v>101</v>
      </c>
      <c r="C1027" s="54">
        <v>0</v>
      </c>
      <c r="D1027" s="55">
        <v>0</v>
      </c>
      <c r="E1027" s="17">
        <f t="shared" si="250"/>
        <v>0</v>
      </c>
      <c r="F1027" s="18"/>
    </row>
    <row r="1028" ht="24" customHeight="1" spans="1:6">
      <c r="A1028" s="27">
        <v>2160216</v>
      </c>
      <c r="B1028" s="28" t="s">
        <v>887</v>
      </c>
      <c r="C1028" s="54">
        <v>0</v>
      </c>
      <c r="D1028" s="55">
        <v>0</v>
      </c>
      <c r="E1028" s="17">
        <f t="shared" si="250"/>
        <v>0</v>
      </c>
      <c r="F1028" s="18"/>
    </row>
    <row r="1029" ht="24" customHeight="1" spans="1:6">
      <c r="A1029" s="27">
        <v>2160217</v>
      </c>
      <c r="B1029" s="28" t="s">
        <v>888</v>
      </c>
      <c r="C1029" s="54">
        <v>0</v>
      </c>
      <c r="D1029" s="55">
        <v>0</v>
      </c>
      <c r="E1029" s="17">
        <f t="shared" si="250"/>
        <v>0</v>
      </c>
      <c r="F1029" s="18"/>
    </row>
    <row r="1030" ht="24" customHeight="1" spans="1:6">
      <c r="A1030" s="27">
        <v>2160218</v>
      </c>
      <c r="B1030" s="28" t="s">
        <v>889</v>
      </c>
      <c r="C1030" s="54">
        <v>0</v>
      </c>
      <c r="D1030" s="55">
        <v>0</v>
      </c>
      <c r="E1030" s="17">
        <f t="shared" si="250"/>
        <v>0</v>
      </c>
      <c r="F1030" s="18"/>
    </row>
    <row r="1031" ht="24" customHeight="1" spans="1:6">
      <c r="A1031" s="27">
        <v>2160219</v>
      </c>
      <c r="B1031" s="28" t="s">
        <v>890</v>
      </c>
      <c r="C1031" s="54">
        <v>0</v>
      </c>
      <c r="D1031" s="55">
        <v>0</v>
      </c>
      <c r="E1031" s="17">
        <f t="shared" si="250"/>
        <v>0</v>
      </c>
      <c r="F1031" s="18"/>
    </row>
    <row r="1032" ht="24" customHeight="1" spans="1:6">
      <c r="A1032" s="27">
        <v>2160250</v>
      </c>
      <c r="B1032" s="28" t="s">
        <v>108</v>
      </c>
      <c r="C1032" s="54">
        <v>0</v>
      </c>
      <c r="D1032" s="55">
        <v>0</v>
      </c>
      <c r="E1032" s="17">
        <f t="shared" si="250"/>
        <v>0</v>
      </c>
      <c r="F1032" s="18"/>
    </row>
    <row r="1033" ht="24" customHeight="1" spans="1:6">
      <c r="A1033" s="27">
        <v>2160299</v>
      </c>
      <c r="B1033" s="28" t="s">
        <v>891</v>
      </c>
      <c r="C1033" s="54">
        <v>0</v>
      </c>
      <c r="D1033" s="55">
        <v>0</v>
      </c>
      <c r="E1033" s="17">
        <f t="shared" si="250"/>
        <v>0</v>
      </c>
      <c r="F1033" s="18"/>
    </row>
    <row r="1034" ht="24" customHeight="1" spans="1:6">
      <c r="A1034" s="29">
        <v>21605</v>
      </c>
      <c r="B1034" s="29" t="s">
        <v>892</v>
      </c>
      <c r="C1034" s="48">
        <f>SUM(C1035:C1040)</f>
        <v>0</v>
      </c>
      <c r="D1034" s="49">
        <f>SUM(D1035:D1040)</f>
        <v>0</v>
      </c>
      <c r="E1034" s="17">
        <f t="shared" si="250"/>
        <v>0</v>
      </c>
      <c r="F1034" s="18"/>
    </row>
    <row r="1035" ht="24" customHeight="1" spans="1:6">
      <c r="A1035" s="27">
        <v>2160501</v>
      </c>
      <c r="B1035" s="28" t="s">
        <v>99</v>
      </c>
      <c r="C1035" s="54">
        <v>0</v>
      </c>
      <c r="D1035" s="55">
        <v>0</v>
      </c>
      <c r="E1035" s="17">
        <f t="shared" si="250"/>
        <v>0</v>
      </c>
      <c r="F1035" s="18"/>
    </row>
    <row r="1036" ht="24" customHeight="1" spans="1:6">
      <c r="A1036" s="27">
        <v>2160502</v>
      </c>
      <c r="B1036" s="28" t="s">
        <v>100</v>
      </c>
      <c r="C1036" s="54">
        <v>0</v>
      </c>
      <c r="D1036" s="55">
        <v>0</v>
      </c>
      <c r="E1036" s="17">
        <f t="shared" si="250"/>
        <v>0</v>
      </c>
      <c r="F1036" s="18"/>
    </row>
    <row r="1037" ht="24" customHeight="1" spans="1:6">
      <c r="A1037" s="27">
        <v>2160503</v>
      </c>
      <c r="B1037" s="28" t="s">
        <v>101</v>
      </c>
      <c r="C1037" s="54">
        <v>0</v>
      </c>
      <c r="D1037" s="55">
        <v>0</v>
      </c>
      <c r="E1037" s="17">
        <f t="shared" si="250"/>
        <v>0</v>
      </c>
      <c r="F1037" s="18"/>
    </row>
    <row r="1038" ht="24" customHeight="1" spans="1:6">
      <c r="A1038" s="27">
        <v>2160504</v>
      </c>
      <c r="B1038" s="28" t="s">
        <v>893</v>
      </c>
      <c r="C1038" s="54">
        <v>0</v>
      </c>
      <c r="D1038" s="55">
        <v>0</v>
      </c>
      <c r="E1038" s="17">
        <f t="shared" si="250"/>
        <v>0</v>
      </c>
      <c r="F1038" s="18"/>
    </row>
    <row r="1039" ht="24" customHeight="1" spans="1:6">
      <c r="A1039" s="27">
        <v>2160505</v>
      </c>
      <c r="B1039" s="28" t="s">
        <v>894</v>
      </c>
      <c r="C1039" s="54">
        <v>0</v>
      </c>
      <c r="D1039" s="55">
        <v>0</v>
      </c>
      <c r="E1039" s="17">
        <f t="shared" si="250"/>
        <v>0</v>
      </c>
      <c r="F1039" s="18"/>
    </row>
    <row r="1040" ht="24" customHeight="1" spans="1:6">
      <c r="A1040" s="27">
        <v>2160599</v>
      </c>
      <c r="B1040" s="28" t="s">
        <v>895</v>
      </c>
      <c r="C1040" s="54">
        <v>0</v>
      </c>
      <c r="D1040" s="55">
        <v>0</v>
      </c>
      <c r="E1040" s="17">
        <f t="shared" si="250"/>
        <v>0</v>
      </c>
      <c r="F1040" s="18"/>
    </row>
    <row r="1041" ht="24" customHeight="1" spans="1:6">
      <c r="A1041" s="29">
        <v>21606</v>
      </c>
      <c r="B1041" s="29" t="s">
        <v>896</v>
      </c>
      <c r="C1041" s="48">
        <f>SUM(C1042:C1046)</f>
        <v>0</v>
      </c>
      <c r="D1041" s="49">
        <f>SUM(D1042:D1046)</f>
        <v>0</v>
      </c>
      <c r="E1041" s="17">
        <f t="shared" si="250"/>
        <v>0</v>
      </c>
      <c r="F1041" s="18"/>
    </row>
    <row r="1042" ht="24" customHeight="1" spans="1:6">
      <c r="A1042" s="27">
        <v>2160601</v>
      </c>
      <c r="B1042" s="28" t="s">
        <v>99</v>
      </c>
      <c r="C1042" s="54">
        <v>0</v>
      </c>
      <c r="D1042" s="55">
        <v>0</v>
      </c>
      <c r="E1042" s="17">
        <f t="shared" si="250"/>
        <v>0</v>
      </c>
      <c r="F1042" s="18"/>
    </row>
    <row r="1043" ht="24" customHeight="1" spans="1:6">
      <c r="A1043" s="27">
        <v>2160602</v>
      </c>
      <c r="B1043" s="28" t="s">
        <v>100</v>
      </c>
      <c r="C1043" s="54">
        <v>0</v>
      </c>
      <c r="D1043" s="55">
        <v>0</v>
      </c>
      <c r="E1043" s="17">
        <f t="shared" si="250"/>
        <v>0</v>
      </c>
      <c r="F1043" s="18"/>
    </row>
    <row r="1044" ht="24" customHeight="1" spans="1:6">
      <c r="A1044" s="27">
        <v>2160603</v>
      </c>
      <c r="B1044" s="28" t="s">
        <v>101</v>
      </c>
      <c r="C1044" s="54">
        <v>0</v>
      </c>
      <c r="D1044" s="55">
        <v>0</v>
      </c>
      <c r="E1044" s="17">
        <f t="shared" si="250"/>
        <v>0</v>
      </c>
      <c r="F1044" s="18"/>
    </row>
    <row r="1045" ht="24" customHeight="1" spans="1:6">
      <c r="A1045" s="27">
        <v>2160607</v>
      </c>
      <c r="B1045" s="28" t="s">
        <v>897</v>
      </c>
      <c r="C1045" s="54">
        <v>0</v>
      </c>
      <c r="D1045" s="55">
        <v>0</v>
      </c>
      <c r="E1045" s="17">
        <f t="shared" si="250"/>
        <v>0</v>
      </c>
      <c r="F1045" s="18"/>
    </row>
    <row r="1046" ht="24" customHeight="1" spans="1:6">
      <c r="A1046" s="27">
        <v>2160699</v>
      </c>
      <c r="B1046" s="28" t="s">
        <v>898</v>
      </c>
      <c r="C1046" s="54">
        <v>0</v>
      </c>
      <c r="D1046" s="55">
        <v>0</v>
      </c>
      <c r="E1046" s="17">
        <f t="shared" si="250"/>
        <v>0</v>
      </c>
      <c r="F1046" s="18"/>
    </row>
    <row r="1047" ht="24" customHeight="1" spans="1:6">
      <c r="A1047" s="29">
        <v>21699</v>
      </c>
      <c r="B1047" s="29" t="s">
        <v>899</v>
      </c>
      <c r="C1047" s="48">
        <f>SUM(C1048:C1049)</f>
        <v>0</v>
      </c>
      <c r="D1047" s="49">
        <f>SUM(D1048:D1049)</f>
        <v>1.76</v>
      </c>
      <c r="E1047" s="17">
        <f t="shared" si="250"/>
        <v>1.76</v>
      </c>
      <c r="F1047" s="18"/>
    </row>
    <row r="1048" ht="24" customHeight="1" spans="1:6">
      <c r="A1048" s="27">
        <v>2169901</v>
      </c>
      <c r="B1048" s="28" t="s">
        <v>900</v>
      </c>
      <c r="C1048" s="54">
        <v>0</v>
      </c>
      <c r="D1048" s="55">
        <v>0</v>
      </c>
      <c r="E1048" s="17">
        <f t="shared" si="250"/>
        <v>0</v>
      </c>
      <c r="F1048" s="18"/>
    </row>
    <row r="1049" ht="24" customHeight="1" spans="1:6">
      <c r="A1049" s="27">
        <v>2169999</v>
      </c>
      <c r="B1049" s="28" t="s">
        <v>901</v>
      </c>
      <c r="C1049" s="54">
        <v>0</v>
      </c>
      <c r="D1049" s="55">
        <v>1.76</v>
      </c>
      <c r="E1049" s="17">
        <f t="shared" si="250"/>
        <v>1.76</v>
      </c>
      <c r="F1049" s="18"/>
    </row>
    <row r="1050" ht="24" customHeight="1" spans="1:6">
      <c r="A1050" s="29">
        <v>217</v>
      </c>
      <c r="B1050" s="29" t="s">
        <v>902</v>
      </c>
      <c r="C1050" s="48">
        <f>C1051</f>
        <v>0</v>
      </c>
      <c r="D1050" s="49">
        <f>D1051</f>
        <v>0</v>
      </c>
      <c r="E1050" s="17">
        <f t="shared" si="250"/>
        <v>0</v>
      </c>
      <c r="F1050" s="18"/>
    </row>
    <row r="1051" ht="24" customHeight="1" spans="1:6">
      <c r="A1051" s="29">
        <v>21799</v>
      </c>
      <c r="B1051" s="29" t="s">
        <v>903</v>
      </c>
      <c r="C1051" s="48">
        <f>C1052</f>
        <v>0</v>
      </c>
      <c r="D1051" s="49">
        <f>D1052</f>
        <v>0</v>
      </c>
      <c r="E1051" s="17">
        <f t="shared" si="250"/>
        <v>0</v>
      </c>
      <c r="F1051" s="18"/>
    </row>
    <row r="1052" ht="24" customHeight="1" spans="1:6">
      <c r="A1052" s="27">
        <v>2179901</v>
      </c>
      <c r="B1052" s="28" t="s">
        <v>904</v>
      </c>
      <c r="C1052" s="54">
        <v>0</v>
      </c>
      <c r="D1052" s="55">
        <v>0</v>
      </c>
      <c r="E1052" s="17">
        <f t="shared" ref="E1052:E1115" si="257">D1052-C1052</f>
        <v>0</v>
      </c>
      <c r="F1052" s="18"/>
    </row>
    <row r="1053" ht="24" customHeight="1" spans="1:6">
      <c r="A1053" s="29">
        <v>220</v>
      </c>
      <c r="B1053" s="29" t="s">
        <v>905</v>
      </c>
      <c r="C1053" s="48">
        <f>SUM(C1054,C1074,C1089)</f>
        <v>0</v>
      </c>
      <c r="D1053" s="49">
        <f>SUM(D1054,D1074,D1089)</f>
        <v>25.55</v>
      </c>
      <c r="E1053" s="17">
        <f t="shared" si="257"/>
        <v>25.55</v>
      </c>
      <c r="F1053" s="18"/>
    </row>
    <row r="1054" ht="24" customHeight="1" spans="1:6">
      <c r="A1054" s="29">
        <v>22001</v>
      </c>
      <c r="B1054" s="29" t="s">
        <v>906</v>
      </c>
      <c r="C1054" s="48">
        <f>SUM(C1055:C1073)</f>
        <v>0</v>
      </c>
      <c r="D1054" s="49">
        <f>SUM(D1055:D1073)</f>
        <v>25.55</v>
      </c>
      <c r="E1054" s="17">
        <f t="shared" si="257"/>
        <v>25.55</v>
      </c>
      <c r="F1054" s="18"/>
    </row>
    <row r="1055" ht="24" customHeight="1" spans="1:6">
      <c r="A1055" s="27">
        <v>2200101</v>
      </c>
      <c r="B1055" s="28" t="s">
        <v>99</v>
      </c>
      <c r="C1055" s="54">
        <v>0</v>
      </c>
      <c r="D1055" s="55">
        <v>0</v>
      </c>
      <c r="E1055" s="17">
        <f t="shared" si="257"/>
        <v>0</v>
      </c>
      <c r="F1055" s="18"/>
    </row>
    <row r="1056" ht="24" customHeight="1" spans="1:6">
      <c r="A1056" s="27">
        <v>2200102</v>
      </c>
      <c r="B1056" s="28" t="s">
        <v>100</v>
      </c>
      <c r="C1056" s="54">
        <v>0</v>
      </c>
      <c r="D1056" s="55">
        <v>0</v>
      </c>
      <c r="E1056" s="17">
        <f t="shared" si="257"/>
        <v>0</v>
      </c>
      <c r="F1056" s="18"/>
    </row>
    <row r="1057" ht="24" customHeight="1" spans="1:6">
      <c r="A1057" s="27">
        <v>2200103</v>
      </c>
      <c r="B1057" s="28" t="s">
        <v>101</v>
      </c>
      <c r="C1057" s="54">
        <v>0</v>
      </c>
      <c r="D1057" s="55">
        <v>0</v>
      </c>
      <c r="E1057" s="17">
        <f t="shared" si="257"/>
        <v>0</v>
      </c>
      <c r="F1057" s="24"/>
    </row>
    <row r="1058" ht="24" customHeight="1" spans="1:6">
      <c r="A1058" s="27">
        <v>2200104</v>
      </c>
      <c r="B1058" s="28" t="s">
        <v>907</v>
      </c>
      <c r="C1058" s="54">
        <v>0</v>
      </c>
      <c r="D1058" s="55">
        <v>0</v>
      </c>
      <c r="E1058" s="17">
        <f t="shared" si="257"/>
        <v>0</v>
      </c>
      <c r="F1058" s="18"/>
    </row>
    <row r="1059" ht="24" customHeight="1" spans="1:6">
      <c r="A1059" s="27">
        <v>2200105</v>
      </c>
      <c r="B1059" s="28" t="s">
        <v>908</v>
      </c>
      <c r="C1059" s="54">
        <v>0</v>
      </c>
      <c r="D1059" s="55">
        <v>0</v>
      </c>
      <c r="E1059" s="17">
        <f t="shared" si="257"/>
        <v>0</v>
      </c>
      <c r="F1059" s="18"/>
    </row>
    <row r="1060" ht="24" customHeight="1" spans="1:6">
      <c r="A1060" s="27">
        <v>2200106</v>
      </c>
      <c r="B1060" s="28" t="s">
        <v>909</v>
      </c>
      <c r="C1060" s="54">
        <v>0</v>
      </c>
      <c r="D1060" s="55">
        <v>0</v>
      </c>
      <c r="E1060" s="17">
        <f t="shared" si="257"/>
        <v>0</v>
      </c>
      <c r="F1060" s="18"/>
    </row>
    <row r="1061" ht="24" customHeight="1" spans="1:6">
      <c r="A1061" s="27">
        <v>2200107</v>
      </c>
      <c r="B1061" s="28" t="s">
        <v>910</v>
      </c>
      <c r="C1061" s="54">
        <v>0</v>
      </c>
      <c r="D1061" s="55">
        <v>0</v>
      </c>
      <c r="E1061" s="17">
        <f t="shared" si="257"/>
        <v>0</v>
      </c>
      <c r="F1061" s="18"/>
    </row>
    <row r="1062" ht="24" customHeight="1" spans="1:6">
      <c r="A1062" s="27">
        <v>2200108</v>
      </c>
      <c r="B1062" s="28" t="s">
        <v>911</v>
      </c>
      <c r="C1062" s="54">
        <v>0</v>
      </c>
      <c r="D1062" s="55">
        <v>0</v>
      </c>
      <c r="E1062" s="17">
        <f t="shared" si="257"/>
        <v>0</v>
      </c>
      <c r="F1062" s="18"/>
    </row>
    <row r="1063" ht="24" customHeight="1" spans="1:6">
      <c r="A1063" s="27">
        <v>2200109</v>
      </c>
      <c r="B1063" s="28" t="s">
        <v>912</v>
      </c>
      <c r="C1063" s="54">
        <v>0</v>
      </c>
      <c r="D1063" s="55">
        <v>0</v>
      </c>
      <c r="E1063" s="17">
        <f t="shared" si="257"/>
        <v>0</v>
      </c>
      <c r="F1063" s="18"/>
    </row>
    <row r="1064" ht="24" customHeight="1" spans="1:6">
      <c r="A1064" s="27">
        <v>2200110</v>
      </c>
      <c r="B1064" s="28" t="s">
        <v>913</v>
      </c>
      <c r="C1064" s="54">
        <v>0</v>
      </c>
      <c r="D1064" s="55">
        <v>25.55</v>
      </c>
      <c r="E1064" s="17">
        <f t="shared" si="257"/>
        <v>25.55</v>
      </c>
      <c r="F1064" s="18"/>
    </row>
    <row r="1065" ht="24" customHeight="1" spans="1:6">
      <c r="A1065" s="27">
        <v>2200111</v>
      </c>
      <c r="B1065" s="28" t="s">
        <v>914</v>
      </c>
      <c r="C1065" s="54">
        <v>0</v>
      </c>
      <c r="D1065" s="55">
        <v>0</v>
      </c>
      <c r="E1065" s="17">
        <f t="shared" si="257"/>
        <v>0</v>
      </c>
      <c r="F1065" s="18"/>
    </row>
    <row r="1066" ht="24" customHeight="1" spans="1:6">
      <c r="A1066" s="27">
        <v>2200112</v>
      </c>
      <c r="B1066" s="28" t="s">
        <v>915</v>
      </c>
      <c r="C1066" s="54">
        <v>0</v>
      </c>
      <c r="D1066" s="55">
        <v>0</v>
      </c>
      <c r="E1066" s="17">
        <f t="shared" si="257"/>
        <v>0</v>
      </c>
      <c r="F1066" s="18"/>
    </row>
    <row r="1067" ht="24" customHeight="1" spans="1:6">
      <c r="A1067" s="27">
        <v>2200113</v>
      </c>
      <c r="B1067" s="28" t="s">
        <v>916</v>
      </c>
      <c r="C1067" s="54">
        <v>0</v>
      </c>
      <c r="D1067" s="55">
        <v>0</v>
      </c>
      <c r="E1067" s="17">
        <f t="shared" si="257"/>
        <v>0</v>
      </c>
      <c r="F1067" s="18"/>
    </row>
    <row r="1068" ht="24" customHeight="1" spans="1:6">
      <c r="A1068" s="27">
        <v>2200114</v>
      </c>
      <c r="B1068" s="28" t="s">
        <v>917</v>
      </c>
      <c r="C1068" s="54">
        <v>0</v>
      </c>
      <c r="D1068" s="55">
        <v>0</v>
      </c>
      <c r="E1068" s="17">
        <f t="shared" si="257"/>
        <v>0</v>
      </c>
      <c r="F1068" s="18"/>
    </row>
    <row r="1069" ht="24" customHeight="1" spans="1:6">
      <c r="A1069" s="27">
        <v>2200115</v>
      </c>
      <c r="B1069" s="28" t="s">
        <v>918</v>
      </c>
      <c r="C1069" s="54">
        <v>0</v>
      </c>
      <c r="D1069" s="55">
        <v>0</v>
      </c>
      <c r="E1069" s="17">
        <f t="shared" si="257"/>
        <v>0</v>
      </c>
      <c r="F1069" s="18"/>
    </row>
    <row r="1070" ht="24" customHeight="1" spans="1:6">
      <c r="A1070" s="27">
        <v>2200116</v>
      </c>
      <c r="B1070" s="28" t="s">
        <v>919</v>
      </c>
      <c r="C1070" s="54">
        <v>0</v>
      </c>
      <c r="D1070" s="55">
        <v>0</v>
      </c>
      <c r="E1070" s="17">
        <f t="shared" si="257"/>
        <v>0</v>
      </c>
      <c r="F1070" s="18"/>
    </row>
    <row r="1071" ht="24" customHeight="1" spans="1:6">
      <c r="A1071" s="27">
        <v>2200119</v>
      </c>
      <c r="B1071" s="28" t="s">
        <v>920</v>
      </c>
      <c r="C1071" s="54">
        <v>0</v>
      </c>
      <c r="D1071" s="55">
        <v>0</v>
      </c>
      <c r="E1071" s="17">
        <f t="shared" si="257"/>
        <v>0</v>
      </c>
      <c r="F1071" s="18"/>
    </row>
    <row r="1072" ht="24" customHeight="1" spans="1:6">
      <c r="A1072" s="27">
        <v>2200150</v>
      </c>
      <c r="B1072" s="28" t="s">
        <v>108</v>
      </c>
      <c r="C1072" s="54">
        <v>0</v>
      </c>
      <c r="D1072" s="55">
        <v>0</v>
      </c>
      <c r="E1072" s="17">
        <f t="shared" si="257"/>
        <v>0</v>
      </c>
      <c r="F1072" s="18"/>
    </row>
    <row r="1073" ht="24" customHeight="1" spans="1:6">
      <c r="A1073" s="27">
        <v>2200199</v>
      </c>
      <c r="B1073" s="28" t="s">
        <v>921</v>
      </c>
      <c r="C1073" s="54">
        <v>0</v>
      </c>
      <c r="D1073" s="55">
        <v>0</v>
      </c>
      <c r="E1073" s="17">
        <f t="shared" si="257"/>
        <v>0</v>
      </c>
      <c r="F1073" s="18"/>
    </row>
    <row r="1074" ht="24" customHeight="1" spans="1:6">
      <c r="A1074" s="29">
        <v>22005</v>
      </c>
      <c r="B1074" s="29" t="s">
        <v>922</v>
      </c>
      <c r="C1074" s="48">
        <f>SUM(C1075:C1088)</f>
        <v>0</v>
      </c>
      <c r="D1074" s="49">
        <f>SUM(D1075:D1088)</f>
        <v>0</v>
      </c>
      <c r="E1074" s="17">
        <f t="shared" si="257"/>
        <v>0</v>
      </c>
      <c r="F1074" s="18"/>
    </row>
    <row r="1075" ht="24" customHeight="1" spans="1:6">
      <c r="A1075" s="27">
        <v>2200501</v>
      </c>
      <c r="B1075" s="28" t="s">
        <v>99</v>
      </c>
      <c r="C1075" s="54">
        <v>0</v>
      </c>
      <c r="D1075" s="55">
        <v>0</v>
      </c>
      <c r="E1075" s="17">
        <f t="shared" si="257"/>
        <v>0</v>
      </c>
      <c r="F1075" s="18"/>
    </row>
    <row r="1076" ht="24" customHeight="1" spans="1:6">
      <c r="A1076" s="27">
        <v>2200502</v>
      </c>
      <c r="B1076" s="28" t="s">
        <v>100</v>
      </c>
      <c r="C1076" s="54">
        <v>0</v>
      </c>
      <c r="D1076" s="55">
        <v>0</v>
      </c>
      <c r="E1076" s="17">
        <f t="shared" si="257"/>
        <v>0</v>
      </c>
      <c r="F1076" s="18"/>
    </row>
    <row r="1077" ht="24" customHeight="1" spans="1:6">
      <c r="A1077" s="27">
        <v>2200503</v>
      </c>
      <c r="B1077" s="28" t="s">
        <v>101</v>
      </c>
      <c r="C1077" s="54">
        <v>0</v>
      </c>
      <c r="D1077" s="55">
        <v>0</v>
      </c>
      <c r="E1077" s="17">
        <f t="shared" si="257"/>
        <v>0</v>
      </c>
      <c r="F1077" s="18"/>
    </row>
    <row r="1078" ht="24" customHeight="1" spans="1:6">
      <c r="A1078" s="27">
        <v>2200504</v>
      </c>
      <c r="B1078" s="28" t="s">
        <v>923</v>
      </c>
      <c r="C1078" s="54">
        <v>0</v>
      </c>
      <c r="D1078" s="55">
        <v>0</v>
      </c>
      <c r="E1078" s="17">
        <f t="shared" si="257"/>
        <v>0</v>
      </c>
      <c r="F1078" s="18"/>
    </row>
    <row r="1079" ht="24" customHeight="1" spans="1:6">
      <c r="A1079" s="27">
        <v>2200506</v>
      </c>
      <c r="B1079" s="28" t="s">
        <v>924</v>
      </c>
      <c r="C1079" s="54">
        <v>0</v>
      </c>
      <c r="D1079" s="55">
        <v>0</v>
      </c>
      <c r="E1079" s="17">
        <f t="shared" si="257"/>
        <v>0</v>
      </c>
      <c r="F1079" s="18"/>
    </row>
    <row r="1080" ht="24" customHeight="1" spans="1:6">
      <c r="A1080" s="27">
        <v>2200507</v>
      </c>
      <c r="B1080" s="28" t="s">
        <v>925</v>
      </c>
      <c r="C1080" s="54">
        <v>0</v>
      </c>
      <c r="D1080" s="55">
        <v>0</v>
      </c>
      <c r="E1080" s="17">
        <f t="shared" si="257"/>
        <v>0</v>
      </c>
      <c r="F1080" s="18"/>
    </row>
    <row r="1081" ht="24" customHeight="1" spans="1:6">
      <c r="A1081" s="27">
        <v>2200508</v>
      </c>
      <c r="B1081" s="28" t="s">
        <v>926</v>
      </c>
      <c r="C1081" s="54">
        <v>0</v>
      </c>
      <c r="D1081" s="55">
        <v>0</v>
      </c>
      <c r="E1081" s="17">
        <f t="shared" si="257"/>
        <v>0</v>
      </c>
      <c r="F1081" s="18"/>
    </row>
    <row r="1082" ht="24" customHeight="1" spans="1:6">
      <c r="A1082" s="27">
        <v>2200509</v>
      </c>
      <c r="B1082" s="28" t="s">
        <v>927</v>
      </c>
      <c r="C1082" s="54">
        <v>0</v>
      </c>
      <c r="D1082" s="55">
        <v>0</v>
      </c>
      <c r="E1082" s="17">
        <f t="shared" si="257"/>
        <v>0</v>
      </c>
      <c r="F1082" s="18"/>
    </row>
    <row r="1083" ht="24" customHeight="1" spans="1:6">
      <c r="A1083" s="27">
        <v>2200510</v>
      </c>
      <c r="B1083" s="28" t="s">
        <v>928</v>
      </c>
      <c r="C1083" s="54">
        <v>0</v>
      </c>
      <c r="D1083" s="55">
        <v>0</v>
      </c>
      <c r="E1083" s="17">
        <f t="shared" si="257"/>
        <v>0</v>
      </c>
      <c r="F1083" s="18"/>
    </row>
    <row r="1084" ht="24" customHeight="1" spans="1:6">
      <c r="A1084" s="27">
        <v>2200511</v>
      </c>
      <c r="B1084" s="28" t="s">
        <v>929</v>
      </c>
      <c r="C1084" s="54">
        <v>0</v>
      </c>
      <c r="D1084" s="55">
        <v>0</v>
      </c>
      <c r="E1084" s="17">
        <f t="shared" si="257"/>
        <v>0</v>
      </c>
      <c r="F1084" s="18"/>
    </row>
    <row r="1085" ht="24" customHeight="1" spans="1:6">
      <c r="A1085" s="27">
        <v>2200512</v>
      </c>
      <c r="B1085" s="28" t="s">
        <v>930</v>
      </c>
      <c r="C1085" s="54">
        <v>0</v>
      </c>
      <c r="D1085" s="55">
        <v>0</v>
      </c>
      <c r="E1085" s="17">
        <f t="shared" si="257"/>
        <v>0</v>
      </c>
      <c r="F1085" s="18"/>
    </row>
    <row r="1086" ht="24" customHeight="1" spans="1:6">
      <c r="A1086" s="27">
        <v>2200513</v>
      </c>
      <c r="B1086" s="28" t="s">
        <v>931</v>
      </c>
      <c r="C1086" s="54">
        <v>0</v>
      </c>
      <c r="D1086" s="55">
        <v>0</v>
      </c>
      <c r="E1086" s="17">
        <f t="shared" si="257"/>
        <v>0</v>
      </c>
      <c r="F1086" s="18"/>
    </row>
    <row r="1087" ht="24" customHeight="1" spans="1:6">
      <c r="A1087" s="27">
        <v>2200514</v>
      </c>
      <c r="B1087" s="28" t="s">
        <v>932</v>
      </c>
      <c r="C1087" s="54">
        <v>0</v>
      </c>
      <c r="D1087" s="55">
        <v>0</v>
      </c>
      <c r="E1087" s="17">
        <f t="shared" si="257"/>
        <v>0</v>
      </c>
      <c r="F1087" s="18"/>
    </row>
    <row r="1088" ht="24" customHeight="1" spans="1:6">
      <c r="A1088" s="27">
        <v>2200599</v>
      </c>
      <c r="B1088" s="28" t="s">
        <v>933</v>
      </c>
      <c r="C1088" s="54">
        <v>0</v>
      </c>
      <c r="D1088" s="55">
        <v>0</v>
      </c>
      <c r="E1088" s="17">
        <f t="shared" si="257"/>
        <v>0</v>
      </c>
      <c r="F1088" s="18"/>
    </row>
    <row r="1089" ht="24" customHeight="1" spans="1:6">
      <c r="A1089" s="29">
        <v>22099</v>
      </c>
      <c r="B1089" s="29" t="s">
        <v>934</v>
      </c>
      <c r="C1089" s="48">
        <f>C1090</f>
        <v>0</v>
      </c>
      <c r="D1089" s="49">
        <f>D1090</f>
        <v>0</v>
      </c>
      <c r="E1089" s="17">
        <f t="shared" si="257"/>
        <v>0</v>
      </c>
      <c r="F1089" s="18"/>
    </row>
    <row r="1090" ht="24" customHeight="1" spans="1:6">
      <c r="A1090" s="27">
        <v>2209901</v>
      </c>
      <c r="B1090" s="28" t="s">
        <v>935</v>
      </c>
      <c r="C1090" s="54">
        <v>0</v>
      </c>
      <c r="D1090" s="55">
        <v>0</v>
      </c>
      <c r="E1090" s="17">
        <f t="shared" si="257"/>
        <v>0</v>
      </c>
      <c r="F1090" s="18"/>
    </row>
    <row r="1091" ht="24" customHeight="1" spans="1:6">
      <c r="A1091" s="29">
        <v>221</v>
      </c>
      <c r="B1091" s="29" t="s">
        <v>936</v>
      </c>
      <c r="C1091" s="48">
        <f>SUM(C1092,C1101,C1105)</f>
        <v>138.8</v>
      </c>
      <c r="D1091" s="49">
        <f>SUM(D1092,D1101,D1105)</f>
        <v>132.14</v>
      </c>
      <c r="E1091" s="17">
        <f t="shared" si="257"/>
        <v>-6.66000000000003</v>
      </c>
      <c r="F1091" s="18">
        <f t="shared" ref="F1091" si="258">E1091/C1091</f>
        <v>-0.0479827089337178</v>
      </c>
    </row>
    <row r="1092" ht="24" customHeight="1" spans="1:6">
      <c r="A1092" s="29">
        <v>22101</v>
      </c>
      <c r="B1092" s="29" t="s">
        <v>937</v>
      </c>
      <c r="C1092" s="48">
        <f>SUM(C1093:C1100)</f>
        <v>0</v>
      </c>
      <c r="D1092" s="49">
        <f>SUM(D1093:D1100)</f>
        <v>0</v>
      </c>
      <c r="E1092" s="17">
        <f t="shared" si="257"/>
        <v>0</v>
      </c>
      <c r="F1092" s="18"/>
    </row>
    <row r="1093" ht="24" customHeight="1" spans="1:6">
      <c r="A1093" s="27">
        <v>2210101</v>
      </c>
      <c r="B1093" s="28" t="s">
        <v>938</v>
      </c>
      <c r="C1093" s="54">
        <v>0</v>
      </c>
      <c r="D1093" s="55">
        <v>0</v>
      </c>
      <c r="E1093" s="17">
        <f t="shared" si="257"/>
        <v>0</v>
      </c>
      <c r="F1093" s="18"/>
    </row>
    <row r="1094" ht="24" customHeight="1" spans="1:6">
      <c r="A1094" s="27">
        <v>2210102</v>
      </c>
      <c r="B1094" s="28" t="s">
        <v>939</v>
      </c>
      <c r="C1094" s="54">
        <v>0</v>
      </c>
      <c r="D1094" s="55">
        <v>0</v>
      </c>
      <c r="E1094" s="17">
        <f t="shared" si="257"/>
        <v>0</v>
      </c>
      <c r="F1094" s="18"/>
    </row>
    <row r="1095" ht="24" customHeight="1" spans="1:6">
      <c r="A1095" s="27">
        <v>2210103</v>
      </c>
      <c r="B1095" s="28" t="s">
        <v>940</v>
      </c>
      <c r="C1095" s="54">
        <v>0</v>
      </c>
      <c r="D1095" s="55">
        <v>0</v>
      </c>
      <c r="E1095" s="17">
        <f t="shared" si="257"/>
        <v>0</v>
      </c>
      <c r="F1095" s="18"/>
    </row>
    <row r="1096" ht="24" customHeight="1" spans="1:6">
      <c r="A1096" s="27">
        <v>2210104</v>
      </c>
      <c r="B1096" s="28" t="s">
        <v>941</v>
      </c>
      <c r="C1096" s="54">
        <v>0</v>
      </c>
      <c r="D1096" s="55">
        <v>0</v>
      </c>
      <c r="E1096" s="17">
        <f t="shared" si="257"/>
        <v>0</v>
      </c>
      <c r="F1096" s="18"/>
    </row>
    <row r="1097" ht="24" customHeight="1" spans="1:6">
      <c r="A1097" s="27">
        <v>2210105</v>
      </c>
      <c r="B1097" s="28" t="s">
        <v>942</v>
      </c>
      <c r="C1097" s="54">
        <v>0</v>
      </c>
      <c r="D1097" s="55">
        <v>0</v>
      </c>
      <c r="E1097" s="17">
        <f t="shared" si="257"/>
        <v>0</v>
      </c>
      <c r="F1097" s="18"/>
    </row>
    <row r="1098" ht="24" customHeight="1" spans="1:6">
      <c r="A1098" s="27">
        <v>2210106</v>
      </c>
      <c r="B1098" s="28" t="s">
        <v>943</v>
      </c>
      <c r="C1098" s="54">
        <v>0</v>
      </c>
      <c r="D1098" s="55">
        <v>0</v>
      </c>
      <c r="E1098" s="17">
        <f t="shared" si="257"/>
        <v>0</v>
      </c>
      <c r="F1098" s="18"/>
    </row>
    <row r="1099" ht="24" customHeight="1" spans="1:6">
      <c r="A1099" s="27">
        <v>2210107</v>
      </c>
      <c r="B1099" s="28" t="s">
        <v>944</v>
      </c>
      <c r="C1099" s="54">
        <v>0</v>
      </c>
      <c r="D1099" s="55">
        <v>0</v>
      </c>
      <c r="E1099" s="17">
        <f t="shared" si="257"/>
        <v>0</v>
      </c>
      <c r="F1099" s="18"/>
    </row>
    <row r="1100" ht="24" customHeight="1" spans="1:6">
      <c r="A1100" s="27">
        <v>2210199</v>
      </c>
      <c r="B1100" s="28" t="s">
        <v>945</v>
      </c>
      <c r="C1100" s="54">
        <v>0</v>
      </c>
      <c r="D1100" s="55">
        <v>0</v>
      </c>
      <c r="E1100" s="17">
        <f t="shared" si="257"/>
        <v>0</v>
      </c>
      <c r="F1100" s="18"/>
    </row>
    <row r="1101" ht="24" customHeight="1" spans="1:6">
      <c r="A1101" s="29">
        <v>22102</v>
      </c>
      <c r="B1101" s="29" t="s">
        <v>946</v>
      </c>
      <c r="C1101" s="48">
        <f t="shared" ref="C1101" si="259">SUM(C1102:C1104)</f>
        <v>138.8</v>
      </c>
      <c r="D1101" s="49">
        <f t="shared" ref="D1101" si="260">SUM(D1102:D1104)</f>
        <v>132.14</v>
      </c>
      <c r="E1101" s="17">
        <f t="shared" si="257"/>
        <v>-6.66000000000003</v>
      </c>
      <c r="F1101" s="18">
        <f t="shared" ref="F1101:F1102" si="261">E1101/C1101</f>
        <v>-0.0479827089337178</v>
      </c>
    </row>
    <row r="1102" ht="24" customHeight="1" spans="1:6">
      <c r="A1102" s="27">
        <v>2210201</v>
      </c>
      <c r="B1102" s="28" t="s">
        <v>947</v>
      </c>
      <c r="C1102" s="54">
        <v>138.8</v>
      </c>
      <c r="D1102" s="55">
        <v>132.14</v>
      </c>
      <c r="E1102" s="17">
        <f t="shared" si="257"/>
        <v>-6.66000000000003</v>
      </c>
      <c r="F1102" s="18">
        <f t="shared" si="261"/>
        <v>-0.0479827089337178</v>
      </c>
    </row>
    <row r="1103" ht="24" customHeight="1" spans="1:6">
      <c r="A1103" s="27">
        <v>2210202</v>
      </c>
      <c r="B1103" s="28" t="s">
        <v>948</v>
      </c>
      <c r="C1103" s="54">
        <v>0</v>
      </c>
      <c r="D1103" s="55">
        <v>0</v>
      </c>
      <c r="E1103" s="17">
        <f t="shared" si="257"/>
        <v>0</v>
      </c>
      <c r="F1103" s="18"/>
    </row>
    <row r="1104" ht="24" customHeight="1" spans="1:6">
      <c r="A1104" s="27">
        <v>2210203</v>
      </c>
      <c r="B1104" s="28" t="s">
        <v>949</v>
      </c>
      <c r="C1104" s="54">
        <v>0</v>
      </c>
      <c r="D1104" s="55">
        <v>0</v>
      </c>
      <c r="E1104" s="17">
        <f t="shared" si="257"/>
        <v>0</v>
      </c>
      <c r="F1104" s="18"/>
    </row>
    <row r="1105" ht="24" customHeight="1" spans="1:6">
      <c r="A1105" s="29">
        <v>22103</v>
      </c>
      <c r="B1105" s="29" t="s">
        <v>950</v>
      </c>
      <c r="C1105" s="48">
        <f>SUM(C1106:C1108)</f>
        <v>0</v>
      </c>
      <c r="D1105" s="49">
        <f>SUM(D1106:D1108)</f>
        <v>0</v>
      </c>
      <c r="E1105" s="17">
        <f t="shared" si="257"/>
        <v>0</v>
      </c>
      <c r="F1105" s="18"/>
    </row>
    <row r="1106" ht="24" customHeight="1" spans="1:6">
      <c r="A1106" s="27">
        <v>2210301</v>
      </c>
      <c r="B1106" s="28" t="s">
        <v>951</v>
      </c>
      <c r="C1106" s="54">
        <v>0</v>
      </c>
      <c r="D1106" s="55">
        <v>0</v>
      </c>
      <c r="E1106" s="17">
        <f t="shared" si="257"/>
        <v>0</v>
      </c>
      <c r="F1106" s="18"/>
    </row>
    <row r="1107" ht="24" customHeight="1" spans="1:6">
      <c r="A1107" s="27">
        <v>2210302</v>
      </c>
      <c r="B1107" s="28" t="s">
        <v>952</v>
      </c>
      <c r="C1107" s="54">
        <v>0</v>
      </c>
      <c r="D1107" s="55">
        <v>0</v>
      </c>
      <c r="E1107" s="17">
        <f t="shared" si="257"/>
        <v>0</v>
      </c>
      <c r="F1107" s="18"/>
    </row>
    <row r="1108" ht="24" customHeight="1" spans="1:6">
      <c r="A1108" s="27">
        <v>2210399</v>
      </c>
      <c r="B1108" s="28" t="s">
        <v>953</v>
      </c>
      <c r="C1108" s="54">
        <v>0</v>
      </c>
      <c r="D1108" s="55">
        <v>0</v>
      </c>
      <c r="E1108" s="17">
        <f t="shared" si="257"/>
        <v>0</v>
      </c>
      <c r="F1108" s="18"/>
    </row>
    <row r="1109" ht="24" customHeight="1" spans="1:6">
      <c r="A1109" s="29">
        <v>222</v>
      </c>
      <c r="B1109" s="29" t="s">
        <v>954</v>
      </c>
      <c r="C1109" s="48">
        <f>SUM(C1110,C1125,C1139)</f>
        <v>0</v>
      </c>
      <c r="D1109" s="49">
        <f>SUM(D1110,D1125,D1139)</f>
        <v>0</v>
      </c>
      <c r="E1109" s="17">
        <f t="shared" si="257"/>
        <v>0</v>
      </c>
      <c r="F1109" s="18"/>
    </row>
    <row r="1110" ht="24" customHeight="1" spans="1:6">
      <c r="A1110" s="29">
        <v>22201</v>
      </c>
      <c r="B1110" s="29" t="s">
        <v>955</v>
      </c>
      <c r="C1110" s="48">
        <f>SUM(C1111:C1124)</f>
        <v>0</v>
      </c>
      <c r="D1110" s="49">
        <f>SUM(D1111:D1124)</f>
        <v>0</v>
      </c>
      <c r="E1110" s="17">
        <f t="shared" si="257"/>
        <v>0</v>
      </c>
      <c r="F1110" s="18"/>
    </row>
    <row r="1111" ht="24" customHeight="1" spans="1:6">
      <c r="A1111" s="27">
        <v>2220101</v>
      </c>
      <c r="B1111" s="28" t="s">
        <v>99</v>
      </c>
      <c r="C1111" s="54">
        <v>0</v>
      </c>
      <c r="D1111" s="55">
        <v>0</v>
      </c>
      <c r="E1111" s="17">
        <f t="shared" si="257"/>
        <v>0</v>
      </c>
      <c r="F1111" s="18"/>
    </row>
    <row r="1112" ht="24" customHeight="1" spans="1:6">
      <c r="A1112" s="27">
        <v>2220102</v>
      </c>
      <c r="B1112" s="28" t="s">
        <v>100</v>
      </c>
      <c r="C1112" s="54">
        <v>0</v>
      </c>
      <c r="D1112" s="55">
        <v>0</v>
      </c>
      <c r="E1112" s="17">
        <f t="shared" si="257"/>
        <v>0</v>
      </c>
      <c r="F1112" s="18"/>
    </row>
    <row r="1113" ht="24" customHeight="1" spans="1:6">
      <c r="A1113" s="27">
        <v>2220103</v>
      </c>
      <c r="B1113" s="28" t="s">
        <v>101</v>
      </c>
      <c r="C1113" s="54">
        <v>0</v>
      </c>
      <c r="D1113" s="55">
        <v>0</v>
      </c>
      <c r="E1113" s="17">
        <f t="shared" si="257"/>
        <v>0</v>
      </c>
      <c r="F1113" s="18"/>
    </row>
    <row r="1114" ht="24" customHeight="1" spans="1:6">
      <c r="A1114" s="27">
        <v>2220104</v>
      </c>
      <c r="B1114" s="28" t="s">
        <v>956</v>
      </c>
      <c r="C1114" s="54">
        <v>0</v>
      </c>
      <c r="D1114" s="55">
        <v>0</v>
      </c>
      <c r="E1114" s="17">
        <f t="shared" si="257"/>
        <v>0</v>
      </c>
      <c r="F1114" s="18"/>
    </row>
    <row r="1115" ht="24" customHeight="1" spans="1:6">
      <c r="A1115" s="27">
        <v>2220105</v>
      </c>
      <c r="B1115" s="28" t="s">
        <v>957</v>
      </c>
      <c r="C1115" s="54">
        <v>0</v>
      </c>
      <c r="D1115" s="55">
        <v>0</v>
      </c>
      <c r="E1115" s="17">
        <f t="shared" si="257"/>
        <v>0</v>
      </c>
      <c r="F1115" s="18"/>
    </row>
    <row r="1116" ht="24" customHeight="1" spans="1:6">
      <c r="A1116" s="27">
        <v>2220106</v>
      </c>
      <c r="B1116" s="28" t="s">
        <v>958</v>
      </c>
      <c r="C1116" s="54">
        <v>0</v>
      </c>
      <c r="D1116" s="55">
        <v>0</v>
      </c>
      <c r="E1116" s="17">
        <f t="shared" ref="E1116:E1170" si="262">D1116-C1116</f>
        <v>0</v>
      </c>
      <c r="F1116" s="18"/>
    </row>
    <row r="1117" ht="24" customHeight="1" spans="1:6">
      <c r="A1117" s="27">
        <v>2220107</v>
      </c>
      <c r="B1117" s="28" t="s">
        <v>959</v>
      </c>
      <c r="C1117" s="54">
        <v>0</v>
      </c>
      <c r="D1117" s="55">
        <v>0</v>
      </c>
      <c r="E1117" s="17">
        <f t="shared" si="262"/>
        <v>0</v>
      </c>
      <c r="F1117" s="18"/>
    </row>
    <row r="1118" ht="24" customHeight="1" spans="1:6">
      <c r="A1118" s="27">
        <v>2220112</v>
      </c>
      <c r="B1118" s="28" t="s">
        <v>960</v>
      </c>
      <c r="C1118" s="54">
        <v>0</v>
      </c>
      <c r="D1118" s="55">
        <v>0</v>
      </c>
      <c r="E1118" s="17">
        <f t="shared" si="262"/>
        <v>0</v>
      </c>
      <c r="F1118" s="18"/>
    </row>
    <row r="1119" ht="24" customHeight="1" spans="1:6">
      <c r="A1119" s="27">
        <v>2220113</v>
      </c>
      <c r="B1119" s="28" t="s">
        <v>961</v>
      </c>
      <c r="C1119" s="54">
        <v>0</v>
      </c>
      <c r="D1119" s="55">
        <v>0</v>
      </c>
      <c r="E1119" s="17">
        <f t="shared" si="262"/>
        <v>0</v>
      </c>
      <c r="F1119" s="18"/>
    </row>
    <row r="1120" ht="24" customHeight="1" spans="1:6">
      <c r="A1120" s="27">
        <v>2220114</v>
      </c>
      <c r="B1120" s="28" t="s">
        <v>962</v>
      </c>
      <c r="C1120" s="54">
        <v>0</v>
      </c>
      <c r="D1120" s="55">
        <v>0</v>
      </c>
      <c r="E1120" s="17">
        <f t="shared" si="262"/>
        <v>0</v>
      </c>
      <c r="F1120" s="18"/>
    </row>
    <row r="1121" ht="24" customHeight="1" spans="1:6">
      <c r="A1121" s="27">
        <v>2220115</v>
      </c>
      <c r="B1121" s="28" t="s">
        <v>963</v>
      </c>
      <c r="C1121" s="54">
        <v>0</v>
      </c>
      <c r="D1121" s="55">
        <v>0</v>
      </c>
      <c r="E1121" s="17">
        <f t="shared" si="262"/>
        <v>0</v>
      </c>
      <c r="F1121" s="18"/>
    </row>
    <row r="1122" ht="24" customHeight="1" spans="1:6">
      <c r="A1122" s="27">
        <v>2220118</v>
      </c>
      <c r="B1122" s="28" t="s">
        <v>964</v>
      </c>
      <c r="C1122" s="54">
        <v>0</v>
      </c>
      <c r="D1122" s="55">
        <v>0</v>
      </c>
      <c r="E1122" s="17">
        <f t="shared" si="262"/>
        <v>0</v>
      </c>
      <c r="F1122" s="18"/>
    </row>
    <row r="1123" ht="24" customHeight="1" spans="1:6">
      <c r="A1123" s="27">
        <v>2220150</v>
      </c>
      <c r="B1123" s="28" t="s">
        <v>108</v>
      </c>
      <c r="C1123" s="54">
        <v>0</v>
      </c>
      <c r="D1123" s="55">
        <v>0</v>
      </c>
      <c r="E1123" s="17">
        <f t="shared" si="262"/>
        <v>0</v>
      </c>
      <c r="F1123" s="18"/>
    </row>
    <row r="1124" ht="24" customHeight="1" spans="1:6">
      <c r="A1124" s="27">
        <v>2220199</v>
      </c>
      <c r="B1124" s="28" t="s">
        <v>965</v>
      </c>
      <c r="C1124" s="54">
        <v>0</v>
      </c>
      <c r="D1124" s="55">
        <v>0</v>
      </c>
      <c r="E1124" s="17">
        <f t="shared" si="262"/>
        <v>0</v>
      </c>
      <c r="F1124" s="18"/>
    </row>
    <row r="1125" ht="24" customHeight="1" spans="1:6">
      <c r="A1125" s="29">
        <v>22202</v>
      </c>
      <c r="B1125" s="29" t="s">
        <v>966</v>
      </c>
      <c r="C1125" s="48">
        <f>SUM(C1126:C1138)</f>
        <v>0</v>
      </c>
      <c r="D1125" s="49">
        <f>SUM(D1126:D1138)</f>
        <v>0</v>
      </c>
      <c r="E1125" s="17">
        <f t="shared" si="262"/>
        <v>0</v>
      </c>
      <c r="F1125" s="18"/>
    </row>
    <row r="1126" ht="24" customHeight="1" spans="1:6">
      <c r="A1126" s="27">
        <v>2220201</v>
      </c>
      <c r="B1126" s="28" t="s">
        <v>99</v>
      </c>
      <c r="C1126" s="54">
        <v>0</v>
      </c>
      <c r="D1126" s="55">
        <v>0</v>
      </c>
      <c r="E1126" s="17">
        <f t="shared" si="262"/>
        <v>0</v>
      </c>
      <c r="F1126" s="18"/>
    </row>
    <row r="1127" ht="24" customHeight="1" spans="1:6">
      <c r="A1127" s="27">
        <v>2220202</v>
      </c>
      <c r="B1127" s="28" t="s">
        <v>100</v>
      </c>
      <c r="C1127" s="54">
        <v>0</v>
      </c>
      <c r="D1127" s="55">
        <v>0</v>
      </c>
      <c r="E1127" s="17">
        <f t="shared" si="262"/>
        <v>0</v>
      </c>
      <c r="F1127" s="18"/>
    </row>
    <row r="1128" ht="24" customHeight="1" spans="1:6">
      <c r="A1128" s="27">
        <v>2220203</v>
      </c>
      <c r="B1128" s="28" t="s">
        <v>101</v>
      </c>
      <c r="C1128" s="54">
        <v>0</v>
      </c>
      <c r="D1128" s="55">
        <v>0</v>
      </c>
      <c r="E1128" s="17">
        <f t="shared" si="262"/>
        <v>0</v>
      </c>
      <c r="F1128" s="18"/>
    </row>
    <row r="1129" ht="24" customHeight="1" spans="1:6">
      <c r="A1129" s="27">
        <v>2220204</v>
      </c>
      <c r="B1129" s="28" t="s">
        <v>967</v>
      </c>
      <c r="C1129" s="54">
        <v>0</v>
      </c>
      <c r="D1129" s="55">
        <v>0</v>
      </c>
      <c r="E1129" s="17">
        <f t="shared" si="262"/>
        <v>0</v>
      </c>
      <c r="F1129" s="18"/>
    </row>
    <row r="1130" ht="24" customHeight="1" spans="1:6">
      <c r="A1130" s="27">
        <v>2220205</v>
      </c>
      <c r="B1130" s="28" t="s">
        <v>968</v>
      </c>
      <c r="C1130" s="54">
        <v>0</v>
      </c>
      <c r="D1130" s="55">
        <v>0</v>
      </c>
      <c r="E1130" s="17">
        <f t="shared" si="262"/>
        <v>0</v>
      </c>
      <c r="F1130" s="18"/>
    </row>
    <row r="1131" ht="24" customHeight="1" spans="1:6">
      <c r="A1131" s="27">
        <v>2220206</v>
      </c>
      <c r="B1131" s="28" t="s">
        <v>969</v>
      </c>
      <c r="C1131" s="54">
        <v>0</v>
      </c>
      <c r="D1131" s="55">
        <v>0</v>
      </c>
      <c r="E1131" s="17">
        <f t="shared" si="262"/>
        <v>0</v>
      </c>
      <c r="F1131" s="18"/>
    </row>
    <row r="1132" ht="24" customHeight="1" spans="1:6">
      <c r="A1132" s="27">
        <v>2220207</v>
      </c>
      <c r="B1132" s="28" t="s">
        <v>970</v>
      </c>
      <c r="C1132" s="54">
        <v>0</v>
      </c>
      <c r="D1132" s="55">
        <v>0</v>
      </c>
      <c r="E1132" s="17">
        <f t="shared" si="262"/>
        <v>0</v>
      </c>
      <c r="F1132" s="18"/>
    </row>
    <row r="1133" ht="24" customHeight="1" spans="1:6">
      <c r="A1133" s="27">
        <v>2220209</v>
      </c>
      <c r="B1133" s="28" t="s">
        <v>971</v>
      </c>
      <c r="C1133" s="54">
        <v>0</v>
      </c>
      <c r="D1133" s="55">
        <v>0</v>
      </c>
      <c r="E1133" s="17">
        <f t="shared" si="262"/>
        <v>0</v>
      </c>
      <c r="F1133" s="18"/>
    </row>
    <row r="1134" ht="24" customHeight="1" spans="1:6">
      <c r="A1134" s="27">
        <v>2220210</v>
      </c>
      <c r="B1134" s="28" t="s">
        <v>972</v>
      </c>
      <c r="C1134" s="54">
        <v>0</v>
      </c>
      <c r="D1134" s="55">
        <v>0</v>
      </c>
      <c r="E1134" s="17">
        <f t="shared" si="262"/>
        <v>0</v>
      </c>
      <c r="F1134" s="18"/>
    </row>
    <row r="1135" ht="24" customHeight="1" spans="1:6">
      <c r="A1135" s="27">
        <v>2220211</v>
      </c>
      <c r="B1135" s="28" t="s">
        <v>973</v>
      </c>
      <c r="C1135" s="54">
        <v>0</v>
      </c>
      <c r="D1135" s="55">
        <v>0</v>
      </c>
      <c r="E1135" s="17">
        <f t="shared" si="262"/>
        <v>0</v>
      </c>
      <c r="F1135" s="18"/>
    </row>
    <row r="1136" ht="24" customHeight="1" spans="1:6">
      <c r="A1136" s="27">
        <v>2220212</v>
      </c>
      <c r="B1136" s="28" t="s">
        <v>974</v>
      </c>
      <c r="C1136" s="54">
        <v>0</v>
      </c>
      <c r="D1136" s="55">
        <v>0</v>
      </c>
      <c r="E1136" s="17">
        <f t="shared" si="262"/>
        <v>0</v>
      </c>
      <c r="F1136" s="18"/>
    </row>
    <row r="1137" ht="24" customHeight="1" spans="1:6">
      <c r="A1137" s="27">
        <v>2220250</v>
      </c>
      <c r="B1137" s="28" t="s">
        <v>108</v>
      </c>
      <c r="C1137" s="54">
        <v>0</v>
      </c>
      <c r="D1137" s="55">
        <v>0</v>
      </c>
      <c r="E1137" s="17">
        <f t="shared" si="262"/>
        <v>0</v>
      </c>
      <c r="F1137" s="18"/>
    </row>
    <row r="1138" ht="24" customHeight="1" spans="1:6">
      <c r="A1138" s="27">
        <v>2220299</v>
      </c>
      <c r="B1138" s="28" t="s">
        <v>975</v>
      </c>
      <c r="C1138" s="54">
        <v>0</v>
      </c>
      <c r="D1138" s="55">
        <v>0</v>
      </c>
      <c r="E1138" s="17">
        <f t="shared" si="262"/>
        <v>0</v>
      </c>
      <c r="F1138" s="18"/>
    </row>
    <row r="1139" ht="24" customHeight="1" spans="1:6">
      <c r="A1139" s="29">
        <v>22204</v>
      </c>
      <c r="B1139" s="29" t="s">
        <v>976</v>
      </c>
      <c r="C1139" s="48">
        <f>SUM(C1140:C1144)</f>
        <v>0</v>
      </c>
      <c r="D1139" s="49">
        <f>SUM(D1140:D1144)</f>
        <v>0</v>
      </c>
      <c r="E1139" s="17">
        <f t="shared" si="262"/>
        <v>0</v>
      </c>
      <c r="F1139" s="18"/>
    </row>
    <row r="1140" ht="24" customHeight="1" spans="1:6">
      <c r="A1140" s="27">
        <v>2220401</v>
      </c>
      <c r="B1140" s="28" t="s">
        <v>977</v>
      </c>
      <c r="C1140" s="54">
        <v>0</v>
      </c>
      <c r="D1140" s="55">
        <v>0</v>
      </c>
      <c r="E1140" s="17">
        <f t="shared" si="262"/>
        <v>0</v>
      </c>
      <c r="F1140" s="18"/>
    </row>
    <row r="1141" ht="24" customHeight="1" spans="1:6">
      <c r="A1141" s="27">
        <v>2220402</v>
      </c>
      <c r="B1141" s="28" t="s">
        <v>978</v>
      </c>
      <c r="C1141" s="54">
        <v>0</v>
      </c>
      <c r="D1141" s="55">
        <v>0</v>
      </c>
      <c r="E1141" s="17">
        <f t="shared" si="262"/>
        <v>0</v>
      </c>
      <c r="F1141" s="18"/>
    </row>
    <row r="1142" ht="24" customHeight="1" spans="1:6">
      <c r="A1142" s="27">
        <v>2220403</v>
      </c>
      <c r="B1142" s="28" t="s">
        <v>979</v>
      </c>
      <c r="C1142" s="54">
        <v>0</v>
      </c>
      <c r="D1142" s="55">
        <v>0</v>
      </c>
      <c r="E1142" s="17">
        <f t="shared" si="262"/>
        <v>0</v>
      </c>
      <c r="F1142" s="18"/>
    </row>
    <row r="1143" ht="24" customHeight="1" spans="1:6">
      <c r="A1143" s="27">
        <v>2220404</v>
      </c>
      <c r="B1143" s="28" t="s">
        <v>980</v>
      </c>
      <c r="C1143" s="54">
        <v>0</v>
      </c>
      <c r="D1143" s="55">
        <v>0</v>
      </c>
      <c r="E1143" s="17">
        <f t="shared" si="262"/>
        <v>0</v>
      </c>
      <c r="F1143" s="18"/>
    </row>
    <row r="1144" ht="24" customHeight="1" spans="1:6">
      <c r="A1144" s="27">
        <v>2220499</v>
      </c>
      <c r="B1144" s="28" t="s">
        <v>981</v>
      </c>
      <c r="C1144" s="54">
        <v>0</v>
      </c>
      <c r="D1144" s="55">
        <v>0</v>
      </c>
      <c r="E1144" s="17">
        <f t="shared" si="262"/>
        <v>0</v>
      </c>
      <c r="F1144" s="18"/>
    </row>
    <row r="1145" ht="24" customHeight="1" spans="1:6">
      <c r="A1145" s="27">
        <v>22205</v>
      </c>
      <c r="B1145" s="29" t="s">
        <v>982</v>
      </c>
      <c r="C1145" s="54">
        <f>C1146</f>
        <v>0</v>
      </c>
      <c r="D1145" s="55">
        <f>D1146</f>
        <v>0</v>
      </c>
      <c r="E1145" s="17">
        <f t="shared" si="262"/>
        <v>0</v>
      </c>
      <c r="F1145" s="18"/>
    </row>
    <row r="1146" ht="24" customHeight="1" spans="1:6">
      <c r="A1146" s="27">
        <v>2220509</v>
      </c>
      <c r="B1146" s="28" t="s">
        <v>983</v>
      </c>
      <c r="C1146" s="54">
        <v>0</v>
      </c>
      <c r="D1146" s="55">
        <v>0</v>
      </c>
      <c r="E1146" s="17">
        <f t="shared" si="262"/>
        <v>0</v>
      </c>
      <c r="F1146" s="18"/>
    </row>
    <row r="1147" ht="24" customHeight="1" spans="1:6">
      <c r="A1147" s="29">
        <v>227</v>
      </c>
      <c r="B1147" s="29" t="s">
        <v>27</v>
      </c>
      <c r="C1147" s="48">
        <v>0</v>
      </c>
      <c r="D1147" s="49">
        <v>0</v>
      </c>
      <c r="E1147" s="17">
        <f t="shared" si="262"/>
        <v>0</v>
      </c>
      <c r="F1147" s="18"/>
    </row>
    <row r="1148" ht="24" customHeight="1" spans="1:6">
      <c r="A1148" s="29">
        <v>229</v>
      </c>
      <c r="B1148" s="29" t="s">
        <v>28</v>
      </c>
      <c r="C1148" s="48">
        <f>SUM(C1149,C1150)</f>
        <v>0</v>
      </c>
      <c r="D1148" s="49">
        <f>SUM(D1149,D1150)</f>
        <v>0</v>
      </c>
      <c r="E1148" s="17">
        <f t="shared" si="262"/>
        <v>0</v>
      </c>
      <c r="F1148" s="18"/>
    </row>
    <row r="1149" ht="24" customHeight="1" spans="1:6">
      <c r="A1149" s="29">
        <v>22902</v>
      </c>
      <c r="B1149" s="29" t="s">
        <v>984</v>
      </c>
      <c r="C1149" s="54">
        <v>0</v>
      </c>
      <c r="D1149" s="55">
        <v>0</v>
      </c>
      <c r="E1149" s="17">
        <f t="shared" si="262"/>
        <v>0</v>
      </c>
      <c r="F1149" s="18"/>
    </row>
    <row r="1150" ht="24" customHeight="1" spans="1:6">
      <c r="A1150" s="29">
        <v>22999</v>
      </c>
      <c r="B1150" s="29" t="s">
        <v>985</v>
      </c>
      <c r="C1150" s="54">
        <f>C1151</f>
        <v>0</v>
      </c>
      <c r="D1150" s="55">
        <f>D1151</f>
        <v>0</v>
      </c>
      <c r="E1150" s="17">
        <f t="shared" si="262"/>
        <v>0</v>
      </c>
      <c r="F1150" s="18"/>
    </row>
    <row r="1151" ht="24" customHeight="1" spans="1:6">
      <c r="A1151" s="27">
        <v>2299901</v>
      </c>
      <c r="B1151" s="28" t="s">
        <v>28</v>
      </c>
      <c r="C1151" s="54">
        <v>0</v>
      </c>
      <c r="D1151" s="55">
        <v>0</v>
      </c>
      <c r="E1151" s="17">
        <f t="shared" si="262"/>
        <v>0</v>
      </c>
      <c r="F1151" s="18"/>
    </row>
    <row r="1152" ht="24" customHeight="1" spans="1:6">
      <c r="A1152" s="29">
        <v>232</v>
      </c>
      <c r="B1152" s="29" t="s">
        <v>29</v>
      </c>
      <c r="C1152" s="48">
        <f>C1153</f>
        <v>0</v>
      </c>
      <c r="D1152" s="49">
        <f>D1153</f>
        <v>0</v>
      </c>
      <c r="E1152" s="17">
        <f t="shared" si="262"/>
        <v>0</v>
      </c>
      <c r="F1152" s="18"/>
    </row>
    <row r="1153" ht="24" customHeight="1" spans="1:6">
      <c r="A1153" s="29">
        <v>23203</v>
      </c>
      <c r="B1153" s="29" t="s">
        <v>986</v>
      </c>
      <c r="C1153" s="48">
        <f>SUM(C1154:C1155)</f>
        <v>0</v>
      </c>
      <c r="D1153" s="49">
        <f>SUM(D1154:D1155)</f>
        <v>0</v>
      </c>
      <c r="E1153" s="17">
        <f t="shared" si="262"/>
        <v>0</v>
      </c>
      <c r="F1153" s="18"/>
    </row>
    <row r="1154" ht="24" customHeight="1" spans="1:6">
      <c r="A1154" s="27">
        <v>2320301</v>
      </c>
      <c r="B1154" s="28" t="s">
        <v>987</v>
      </c>
      <c r="C1154" s="54">
        <v>0</v>
      </c>
      <c r="D1154" s="55">
        <v>0</v>
      </c>
      <c r="E1154" s="17">
        <f t="shared" si="262"/>
        <v>0</v>
      </c>
      <c r="F1154" s="18"/>
    </row>
    <row r="1155" ht="24" customHeight="1" spans="1:6">
      <c r="A1155" s="27">
        <v>2320304</v>
      </c>
      <c r="B1155" s="28" t="s">
        <v>988</v>
      </c>
      <c r="C1155" s="54">
        <v>0</v>
      </c>
      <c r="D1155" s="55">
        <v>0</v>
      </c>
      <c r="E1155" s="17">
        <f t="shared" si="262"/>
        <v>0</v>
      </c>
      <c r="F1155" s="18"/>
    </row>
    <row r="1156" ht="24" customHeight="1" spans="1:6">
      <c r="A1156" s="29">
        <v>233</v>
      </c>
      <c r="B1156" s="29" t="s">
        <v>30</v>
      </c>
      <c r="C1156" s="48">
        <f>C1157</f>
        <v>0</v>
      </c>
      <c r="D1156" s="49">
        <f>D1157</f>
        <v>0</v>
      </c>
      <c r="E1156" s="17">
        <f t="shared" si="262"/>
        <v>0</v>
      </c>
      <c r="F1156" s="18"/>
    </row>
    <row r="1157" ht="24" customHeight="1" spans="1:6">
      <c r="A1157" s="29">
        <v>23303</v>
      </c>
      <c r="B1157" s="29" t="s">
        <v>989</v>
      </c>
      <c r="C1157" s="48">
        <v>0</v>
      </c>
      <c r="D1157" s="49">
        <v>0</v>
      </c>
      <c r="E1157" s="17">
        <f t="shared" si="262"/>
        <v>0</v>
      </c>
      <c r="F1157" s="18"/>
    </row>
    <row r="1158" ht="19.95" customHeight="1" spans="1:6">
      <c r="A1158" s="72" t="s">
        <v>31</v>
      </c>
      <c r="B1158" s="29"/>
      <c r="C1158" s="48">
        <f t="shared" ref="C1158:D1158" si="263">C1159+C1160</f>
        <v>1392.57</v>
      </c>
      <c r="D1158" s="73">
        <f t="shared" si="263"/>
        <v>1228.735</v>
      </c>
      <c r="E1158" s="17">
        <f t="shared" si="262"/>
        <v>-163.835</v>
      </c>
      <c r="F1158" s="18">
        <f t="shared" ref="F1158:F1170" si="264">E1158/C1158</f>
        <v>-0.117649382077741</v>
      </c>
    </row>
    <row r="1159" ht="19.95" customHeight="1" spans="1:6">
      <c r="A1159" s="27">
        <v>2300601</v>
      </c>
      <c r="B1159" s="28" t="s">
        <v>990</v>
      </c>
      <c r="C1159" s="54">
        <v>0</v>
      </c>
      <c r="D1159" s="55">
        <v>0</v>
      </c>
      <c r="E1159" s="17">
        <f t="shared" si="262"/>
        <v>0</v>
      </c>
      <c r="F1159" s="18"/>
    </row>
    <row r="1160" ht="19.95" customHeight="1" spans="1:6">
      <c r="A1160" s="27">
        <v>2300602</v>
      </c>
      <c r="B1160" s="28" t="s">
        <v>991</v>
      </c>
      <c r="C1160" s="54">
        <f t="shared" ref="C1160" si="265">SUM(C1161:C1163)</f>
        <v>1392.57</v>
      </c>
      <c r="D1160" s="55">
        <f>D1161+D1162+D1163</f>
        <v>1228.735</v>
      </c>
      <c r="E1160" s="17">
        <f t="shared" si="262"/>
        <v>-163.835</v>
      </c>
      <c r="F1160" s="18">
        <f t="shared" si="264"/>
        <v>-0.117649382077741</v>
      </c>
    </row>
    <row r="1161" ht="19.95" customHeight="1" spans="1:6">
      <c r="A1161" s="27"/>
      <c r="B1161" s="28" t="s">
        <v>992</v>
      </c>
      <c r="C1161" s="74">
        <v>722</v>
      </c>
      <c r="D1161" s="23">
        <v>722.1898</v>
      </c>
      <c r="E1161" s="17">
        <f t="shared" si="262"/>
        <v>0.189799999999991</v>
      </c>
      <c r="F1161" s="18">
        <f t="shared" si="264"/>
        <v>0.00026288088642658</v>
      </c>
    </row>
    <row r="1162" ht="19.95" customHeight="1" spans="1:6">
      <c r="A1162" s="27"/>
      <c r="B1162" s="28" t="s">
        <v>993</v>
      </c>
      <c r="C1162" s="74">
        <v>171</v>
      </c>
      <c r="D1162" s="23">
        <v>346.9654</v>
      </c>
      <c r="E1162" s="17">
        <f t="shared" si="262"/>
        <v>175.9654</v>
      </c>
      <c r="F1162" s="18">
        <f t="shared" si="264"/>
        <v>1.02903742690058</v>
      </c>
    </row>
    <row r="1163" ht="19.95" customHeight="1" spans="1:6">
      <c r="A1163" s="27"/>
      <c r="B1163" s="28" t="s">
        <v>994</v>
      </c>
      <c r="C1163" s="74">
        <v>499.57</v>
      </c>
      <c r="D1163" s="23">
        <v>159.5798</v>
      </c>
      <c r="E1163" s="17">
        <f t="shared" si="262"/>
        <v>-339.9902</v>
      </c>
      <c r="F1163" s="18">
        <f t="shared" si="264"/>
        <v>-0.680565686490382</v>
      </c>
    </row>
    <row r="1164" ht="19.95" customHeight="1" spans="1:6">
      <c r="A1164" s="72" t="s">
        <v>32</v>
      </c>
      <c r="B1164" s="29"/>
      <c r="C1164" s="48">
        <f t="shared" ref="C1164:D1164" si="266">C1165</f>
        <v>0</v>
      </c>
      <c r="D1164" s="49">
        <f t="shared" si="266"/>
        <v>0</v>
      </c>
      <c r="E1164" s="17">
        <f t="shared" si="262"/>
        <v>0</v>
      </c>
      <c r="F1164" s="18"/>
    </row>
    <row r="1165" ht="19.95" customHeight="1" spans="1:6">
      <c r="A1165" s="29">
        <v>23103</v>
      </c>
      <c r="B1165" s="29" t="s">
        <v>995</v>
      </c>
      <c r="C1165" s="54">
        <f>SUM(C1166:C1166)</f>
        <v>0</v>
      </c>
      <c r="D1165" s="55">
        <f>SUM(D1166:D1166)</f>
        <v>0</v>
      </c>
      <c r="E1165" s="17">
        <f t="shared" si="262"/>
        <v>0</v>
      </c>
      <c r="F1165" s="18"/>
    </row>
    <row r="1166" ht="19.95" customHeight="1" spans="1:6">
      <c r="A1166" s="27">
        <v>2310301</v>
      </c>
      <c r="B1166" s="28" t="s">
        <v>996</v>
      </c>
      <c r="C1166" s="54">
        <v>0</v>
      </c>
      <c r="D1166" s="55">
        <v>0</v>
      </c>
      <c r="E1166" s="17">
        <f t="shared" si="262"/>
        <v>0</v>
      </c>
      <c r="F1166" s="18"/>
    </row>
    <row r="1167" ht="19.95" customHeight="1" spans="1:6">
      <c r="A1167" s="75" t="s">
        <v>33</v>
      </c>
      <c r="B1167" s="76"/>
      <c r="C1167" s="54">
        <f>C1168</f>
        <v>0</v>
      </c>
      <c r="D1167" s="55">
        <f>D1168</f>
        <v>274.9707</v>
      </c>
      <c r="E1167" s="17">
        <f t="shared" si="262"/>
        <v>274.9707</v>
      </c>
      <c r="F1167" s="18"/>
    </row>
    <row r="1168" ht="19.95" customHeight="1" spans="1:6">
      <c r="A1168" s="27">
        <v>23009</v>
      </c>
      <c r="B1168" s="30" t="s">
        <v>997</v>
      </c>
      <c r="C1168" s="54">
        <v>0</v>
      </c>
      <c r="D1168" s="23">
        <v>274.9707</v>
      </c>
      <c r="E1168" s="17">
        <f t="shared" si="262"/>
        <v>274.9707</v>
      </c>
      <c r="F1168" s="18"/>
    </row>
    <row r="1169" s="35" customFormat="1" ht="25.5" customHeight="1" spans="1:6">
      <c r="A1169" s="77" t="s">
        <v>998</v>
      </c>
      <c r="B1169" s="77"/>
      <c r="C1169" s="48">
        <v>0</v>
      </c>
      <c r="D1169" s="49">
        <v>0</v>
      </c>
      <c r="E1169" s="17">
        <f t="shared" si="262"/>
        <v>0</v>
      </c>
      <c r="F1169" s="18"/>
    </row>
    <row r="1170" ht="25.5" customHeight="1" spans="1:6">
      <c r="A1170" s="31" t="s">
        <v>36</v>
      </c>
      <c r="B1170" s="31"/>
      <c r="C1170" s="48">
        <f>C1169+C1167+C1164+C1158+C5</f>
        <v>13676</v>
      </c>
      <c r="D1170" s="49">
        <f>D1167+D1164+D1158+D5</f>
        <v>17294.9057</v>
      </c>
      <c r="E1170" s="17">
        <f t="shared" si="262"/>
        <v>3618.9057</v>
      </c>
      <c r="F1170" s="18">
        <f t="shared" si="264"/>
        <v>0.26461726381983</v>
      </c>
    </row>
  </sheetData>
  <mergeCells count="2">
    <mergeCell ref="A2:F2"/>
    <mergeCell ref="A1170:B1170"/>
  </mergeCells>
  <dataValidations count="1">
    <dataValidation allowBlank="1" showInputMessage="1" showErrorMessage="1" error="请输入整数！" sqref="C19:D19 C28:D28 C52:D52 C63:D63 C74:D74 C120:D120 C129:D129 C189:D189 C211:D211 C219:D219 C226:D226 C256:D256 C259:D259 C275:D275 C288:D288 C338:D338 C277:D278"/>
  </dataValidations>
  <pageMargins left="0.708661417322835" right="0.708661417322835" top="0.748031496062992" bottom="0.748031496062992" header="0.31496062992126" footer="0.31496062992126"/>
  <pageSetup paperSize="9" scale="88" fitToHeight="0" orientation="portrait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3"/>
  <sheetViews>
    <sheetView topLeftCell="A23" workbookViewId="0">
      <selection activeCell="C35" sqref="C35"/>
    </sheetView>
  </sheetViews>
  <sheetFormatPr defaultColWidth="9" defaultRowHeight="14.25" outlineLevelCol="5"/>
  <cols>
    <col min="1" max="1" width="12.8833333333333" style="4" customWidth="1"/>
    <col min="2" max="2" width="34" style="4" customWidth="1"/>
    <col min="3" max="3" width="17.1083333333333" style="5" customWidth="1"/>
    <col min="4" max="4" width="14.4416666666667" style="6" customWidth="1"/>
    <col min="5" max="5" width="13.2166666666667" style="4" customWidth="1"/>
    <col min="6" max="6" width="13.1083333333333" style="4" customWidth="1"/>
    <col min="7" max="16384" width="9" style="4"/>
  </cols>
  <sheetData>
    <row r="1" ht="13.5" spans="1:1">
      <c r="A1" s="7" t="s">
        <v>999</v>
      </c>
    </row>
    <row r="2" ht="25.5" spans="1:6">
      <c r="A2" s="8" t="s">
        <v>1000</v>
      </c>
      <c r="B2" s="8"/>
      <c r="C2" s="8"/>
      <c r="D2" s="8"/>
      <c r="E2" s="8"/>
      <c r="F2" s="8"/>
    </row>
    <row r="3" ht="18.75" customHeight="1" spans="2:2">
      <c r="B3" s="9" t="s">
        <v>1001</v>
      </c>
    </row>
    <row r="4" s="1" customFormat="1" ht="31.2" customHeight="1" spans="1:6">
      <c r="A4" s="10" t="s">
        <v>7</v>
      </c>
      <c r="B4" s="10" t="s">
        <v>8</v>
      </c>
      <c r="C4" s="11" t="s">
        <v>9</v>
      </c>
      <c r="D4" s="11" t="s">
        <v>10</v>
      </c>
      <c r="E4" s="12" t="s">
        <v>11</v>
      </c>
      <c r="F4" s="13" t="s">
        <v>12</v>
      </c>
    </row>
    <row r="5" s="2" customFormat="1" ht="19.95" customHeight="1" spans="1:6">
      <c r="A5" s="14" t="s">
        <v>14</v>
      </c>
      <c r="B5" s="15"/>
      <c r="C5" s="16">
        <f>C6+C11+C22+C30+C37+C41+C44+C48+C51+C57+C60+C65+C68+C73+C76</f>
        <v>12283.07</v>
      </c>
      <c r="D5" s="16">
        <f>D6+D11+D22+D30+D37+D41+D44+D48+D51+D57+D60+D65+D68+D73+D76</f>
        <v>15791.26</v>
      </c>
      <c r="E5" s="17">
        <f t="shared" ref="E5:E36" si="0">D5-C5</f>
        <v>3508.19</v>
      </c>
      <c r="F5" s="18">
        <f t="shared" ref="F5:F29" si="1">E5/C5</f>
        <v>0.28561182180025</v>
      </c>
    </row>
    <row r="6" s="2" customFormat="1" ht="19.95" customHeight="1" spans="1:6">
      <c r="A6" s="19">
        <v>501</v>
      </c>
      <c r="B6" s="19" t="s">
        <v>1002</v>
      </c>
      <c r="C6" s="20">
        <f>SUM(C7:C10)</f>
        <v>1277.67</v>
      </c>
      <c r="D6" s="20">
        <f>SUM(D7:D10)</f>
        <v>1498.89</v>
      </c>
      <c r="E6" s="17">
        <f t="shared" si="0"/>
        <v>221.22</v>
      </c>
      <c r="F6" s="18">
        <f t="shared" si="1"/>
        <v>0.173143299913123</v>
      </c>
    </row>
    <row r="7" s="3" customFormat="1" ht="19.95" customHeight="1" spans="1:6">
      <c r="A7" s="21">
        <v>50101</v>
      </c>
      <c r="B7" s="22" t="s">
        <v>1003</v>
      </c>
      <c r="C7" s="23">
        <v>996.87</v>
      </c>
      <c r="D7" s="23">
        <v>1155.9</v>
      </c>
      <c r="E7" s="17">
        <f t="shared" si="0"/>
        <v>159.03</v>
      </c>
      <c r="F7" s="18">
        <f t="shared" si="1"/>
        <v>0.159529326792862</v>
      </c>
    </row>
    <row r="8" s="3" customFormat="1" ht="19.95" customHeight="1" spans="1:6">
      <c r="A8" s="21">
        <v>50102</v>
      </c>
      <c r="B8" s="22" t="s">
        <v>1004</v>
      </c>
      <c r="C8" s="23">
        <v>176.7</v>
      </c>
      <c r="D8" s="23">
        <v>180.79</v>
      </c>
      <c r="E8" s="17">
        <f t="shared" si="0"/>
        <v>4.09</v>
      </c>
      <c r="F8" s="18">
        <f t="shared" si="1"/>
        <v>0.0231465761177137</v>
      </c>
    </row>
    <row r="9" s="3" customFormat="1" ht="19.95" customHeight="1" spans="1:6">
      <c r="A9" s="21">
        <v>50103</v>
      </c>
      <c r="B9" s="22" t="s">
        <v>947</v>
      </c>
      <c r="C9" s="23">
        <v>104.1</v>
      </c>
      <c r="D9" s="23">
        <v>104.1</v>
      </c>
      <c r="E9" s="17">
        <f t="shared" si="0"/>
        <v>0</v>
      </c>
      <c r="F9" s="18">
        <f t="shared" si="1"/>
        <v>0</v>
      </c>
    </row>
    <row r="10" s="3" customFormat="1" ht="19.95" customHeight="1" spans="1:6">
      <c r="A10" s="21">
        <v>50199</v>
      </c>
      <c r="B10" s="22" t="s">
        <v>1005</v>
      </c>
      <c r="C10" s="23">
        <v>0</v>
      </c>
      <c r="D10" s="23">
        <v>58.1</v>
      </c>
      <c r="E10" s="17">
        <f t="shared" si="0"/>
        <v>58.1</v>
      </c>
      <c r="F10" s="18" t="s">
        <v>1006</v>
      </c>
    </row>
    <row r="11" s="2" customFormat="1" ht="19.95" customHeight="1" spans="1:6">
      <c r="A11" s="19">
        <v>502</v>
      </c>
      <c r="B11" s="19" t="s">
        <v>1007</v>
      </c>
      <c r="C11" s="20">
        <f>SUM(C12:C21)</f>
        <v>3543.88</v>
      </c>
      <c r="D11" s="20">
        <f>SUM(D12:D21)</f>
        <v>1762.36</v>
      </c>
      <c r="E11" s="17">
        <f t="shared" si="0"/>
        <v>-1781.52</v>
      </c>
      <c r="F11" s="18">
        <f t="shared" si="1"/>
        <v>-0.502703251803108</v>
      </c>
    </row>
    <row r="12" s="3" customFormat="1" ht="19.95" customHeight="1" spans="1:6">
      <c r="A12" s="21">
        <v>50201</v>
      </c>
      <c r="B12" s="22" t="s">
        <v>1008</v>
      </c>
      <c r="C12" s="23">
        <v>71.15</v>
      </c>
      <c r="D12" s="23">
        <v>260.9</v>
      </c>
      <c r="E12" s="17">
        <f t="shared" si="0"/>
        <v>189.75</v>
      </c>
      <c r="F12" s="18">
        <f t="shared" si="1"/>
        <v>2.66690091356289</v>
      </c>
    </row>
    <row r="13" s="3" customFormat="1" ht="19.95" customHeight="1" spans="1:6">
      <c r="A13" s="21">
        <v>50202</v>
      </c>
      <c r="B13" s="22" t="s">
        <v>1009</v>
      </c>
      <c r="C13" s="23">
        <v>29.7</v>
      </c>
      <c r="D13" s="23">
        <v>29.3</v>
      </c>
      <c r="E13" s="17">
        <f t="shared" si="0"/>
        <v>-0.399999999999999</v>
      </c>
      <c r="F13" s="18">
        <f t="shared" si="1"/>
        <v>-0.0134680134680134</v>
      </c>
    </row>
    <row r="14" s="3" customFormat="1" ht="19.95" customHeight="1" spans="1:6">
      <c r="A14" s="21">
        <v>50203</v>
      </c>
      <c r="B14" s="22" t="s">
        <v>1010</v>
      </c>
      <c r="C14" s="23">
        <v>4</v>
      </c>
      <c r="D14" s="23">
        <v>4.68</v>
      </c>
      <c r="E14" s="17">
        <f t="shared" si="0"/>
        <v>0.68</v>
      </c>
      <c r="F14" s="18">
        <f t="shared" si="1"/>
        <v>0.17</v>
      </c>
    </row>
    <row r="15" s="3" customFormat="1" ht="19.95" customHeight="1" spans="1:6">
      <c r="A15" s="21">
        <v>50204</v>
      </c>
      <c r="B15" s="22" t="s">
        <v>1011</v>
      </c>
      <c r="C15" s="23">
        <v>0</v>
      </c>
      <c r="D15" s="23">
        <v>11.69</v>
      </c>
      <c r="E15" s="17">
        <f t="shared" si="0"/>
        <v>11.69</v>
      </c>
      <c r="F15" s="18" t="s">
        <v>1006</v>
      </c>
    </row>
    <row r="16" s="3" customFormat="1" ht="19.95" customHeight="1" spans="1:6">
      <c r="A16" s="21">
        <v>50205</v>
      </c>
      <c r="B16" s="22" t="s">
        <v>1012</v>
      </c>
      <c r="C16" s="23">
        <v>0</v>
      </c>
      <c r="D16" s="23">
        <v>680.81</v>
      </c>
      <c r="E16" s="17">
        <f t="shared" si="0"/>
        <v>680.81</v>
      </c>
      <c r="F16" s="18" t="s">
        <v>1006</v>
      </c>
    </row>
    <row r="17" s="3" customFormat="1" ht="19.95" customHeight="1" spans="1:6">
      <c r="A17" s="21">
        <v>50206</v>
      </c>
      <c r="B17" s="22" t="s">
        <v>1013</v>
      </c>
      <c r="C17" s="23">
        <v>60.3</v>
      </c>
      <c r="D17" s="23">
        <v>58.45</v>
      </c>
      <c r="E17" s="17">
        <f t="shared" si="0"/>
        <v>-1.84999999999999</v>
      </c>
      <c r="F17" s="18">
        <f t="shared" si="1"/>
        <v>-0.0306799336650082</v>
      </c>
    </row>
    <row r="18" s="3" customFormat="1" ht="19.95" customHeight="1" spans="1:6">
      <c r="A18" s="21">
        <v>50207</v>
      </c>
      <c r="B18" s="22" t="s">
        <v>1014</v>
      </c>
      <c r="C18" s="23">
        <v>0</v>
      </c>
      <c r="D18" s="23">
        <v>3.72</v>
      </c>
      <c r="E18" s="17">
        <f t="shared" si="0"/>
        <v>3.72</v>
      </c>
      <c r="F18" s="18" t="s">
        <v>1006</v>
      </c>
    </row>
    <row r="19" s="3" customFormat="1" ht="19.95" customHeight="1" spans="1:6">
      <c r="A19" s="21">
        <v>50208</v>
      </c>
      <c r="B19" s="22" t="s">
        <v>1015</v>
      </c>
      <c r="C19" s="23">
        <v>42</v>
      </c>
      <c r="D19" s="23">
        <v>41.5</v>
      </c>
      <c r="E19" s="17">
        <f t="shared" si="0"/>
        <v>-0.5</v>
      </c>
      <c r="F19" s="18">
        <f t="shared" si="1"/>
        <v>-0.0119047619047619</v>
      </c>
    </row>
    <row r="20" s="3" customFormat="1" ht="19.95" customHeight="1" spans="1:6">
      <c r="A20" s="21">
        <v>50209</v>
      </c>
      <c r="B20" s="22" t="s">
        <v>1016</v>
      </c>
      <c r="C20" s="23">
        <v>0</v>
      </c>
      <c r="D20" s="23">
        <v>0.44</v>
      </c>
      <c r="E20" s="17">
        <f t="shared" si="0"/>
        <v>0.44</v>
      </c>
      <c r="F20" s="18" t="s">
        <v>1006</v>
      </c>
    </row>
    <row r="21" s="3" customFormat="1" ht="19.95" customHeight="1" spans="1:6">
      <c r="A21" s="21">
        <v>50299</v>
      </c>
      <c r="B21" s="22" t="s">
        <v>1017</v>
      </c>
      <c r="C21" s="23">
        <v>3336.73</v>
      </c>
      <c r="D21" s="23">
        <v>670.87</v>
      </c>
      <c r="E21" s="17">
        <f t="shared" si="0"/>
        <v>-2665.86</v>
      </c>
      <c r="F21" s="18">
        <f t="shared" si="1"/>
        <v>-0.798943876190162</v>
      </c>
    </row>
    <row r="22" s="2" customFormat="1" ht="19.95" customHeight="1" spans="1:6">
      <c r="A22" s="19">
        <v>503</v>
      </c>
      <c r="B22" s="19" t="s">
        <v>1018</v>
      </c>
      <c r="C22" s="20">
        <f>SUM(C23:C29)</f>
        <v>34</v>
      </c>
      <c r="D22" s="20">
        <f>SUM(D23:D29)</f>
        <v>791.36</v>
      </c>
      <c r="E22" s="17">
        <f t="shared" si="0"/>
        <v>757.36</v>
      </c>
      <c r="F22" s="18">
        <f t="shared" si="1"/>
        <v>22.2752941176471</v>
      </c>
    </row>
    <row r="23" s="3" customFormat="1" ht="19.95" customHeight="1" spans="1:6">
      <c r="A23" s="21">
        <v>50301</v>
      </c>
      <c r="B23" s="22" t="s">
        <v>1019</v>
      </c>
      <c r="C23" s="23">
        <v>0</v>
      </c>
      <c r="D23" s="23"/>
      <c r="E23" s="17">
        <f t="shared" si="0"/>
        <v>0</v>
      </c>
      <c r="F23" s="18" t="s">
        <v>1006</v>
      </c>
    </row>
    <row r="24" s="3" customFormat="1" ht="19.95" customHeight="1" spans="1:6">
      <c r="A24" s="21">
        <v>50302</v>
      </c>
      <c r="B24" s="22" t="s">
        <v>1020</v>
      </c>
      <c r="C24" s="23">
        <v>0</v>
      </c>
      <c r="D24" s="23">
        <v>678</v>
      </c>
      <c r="E24" s="17">
        <f t="shared" si="0"/>
        <v>678</v>
      </c>
      <c r="F24" s="18" t="s">
        <v>1006</v>
      </c>
    </row>
    <row r="25" s="3" customFormat="1" ht="19.95" customHeight="1" spans="1:6">
      <c r="A25" s="21">
        <v>50303</v>
      </c>
      <c r="B25" s="22" t="s">
        <v>1021</v>
      </c>
      <c r="C25" s="23">
        <v>18</v>
      </c>
      <c r="D25" s="23"/>
      <c r="E25" s="17">
        <f t="shared" si="0"/>
        <v>-18</v>
      </c>
      <c r="F25" s="18">
        <f t="shared" si="1"/>
        <v>-1</v>
      </c>
    </row>
    <row r="26" s="3" customFormat="1" ht="19.95" customHeight="1" spans="1:6">
      <c r="A26" s="21">
        <v>50305</v>
      </c>
      <c r="B26" s="22" t="s">
        <v>1022</v>
      </c>
      <c r="C26" s="23">
        <v>0</v>
      </c>
      <c r="D26" s="23"/>
      <c r="E26" s="17">
        <f t="shared" si="0"/>
        <v>0</v>
      </c>
      <c r="F26" s="18" t="s">
        <v>1006</v>
      </c>
    </row>
    <row r="27" s="3" customFormat="1" ht="19.95" customHeight="1" spans="1:6">
      <c r="A27" s="21">
        <v>50306</v>
      </c>
      <c r="B27" s="22" t="s">
        <v>1023</v>
      </c>
      <c r="C27" s="23">
        <v>0</v>
      </c>
      <c r="D27" s="23">
        <v>97.36</v>
      </c>
      <c r="E27" s="17">
        <f t="shared" si="0"/>
        <v>97.36</v>
      </c>
      <c r="F27" s="18" t="s">
        <v>1006</v>
      </c>
    </row>
    <row r="28" s="2" customFormat="1" ht="19.95" customHeight="1" spans="1:6">
      <c r="A28" s="21">
        <v>50307</v>
      </c>
      <c r="B28" s="22" t="s">
        <v>1024</v>
      </c>
      <c r="C28" s="23">
        <v>0</v>
      </c>
      <c r="D28" s="23">
        <v>13.55</v>
      </c>
      <c r="E28" s="17">
        <f t="shared" si="0"/>
        <v>13.55</v>
      </c>
      <c r="F28" s="18" t="s">
        <v>1006</v>
      </c>
    </row>
    <row r="29" s="3" customFormat="1" ht="19.95" customHeight="1" spans="1:6">
      <c r="A29" s="21">
        <v>50399</v>
      </c>
      <c r="B29" s="22" t="s">
        <v>1025</v>
      </c>
      <c r="C29" s="23">
        <v>16</v>
      </c>
      <c r="D29" s="23">
        <v>2.45</v>
      </c>
      <c r="E29" s="17">
        <f t="shared" si="0"/>
        <v>-13.55</v>
      </c>
      <c r="F29" s="18">
        <f t="shared" si="1"/>
        <v>-0.846875</v>
      </c>
    </row>
    <row r="30" s="2" customFormat="1" ht="19.95" customHeight="1" spans="1:6">
      <c r="A30" s="19">
        <v>504</v>
      </c>
      <c r="B30" s="19" t="s">
        <v>1026</v>
      </c>
      <c r="C30" s="20">
        <f>SUM(C31:C36)</f>
        <v>0</v>
      </c>
      <c r="D30" s="20">
        <f>SUM(D31:D36)</f>
        <v>0</v>
      </c>
      <c r="E30" s="17">
        <f t="shared" si="0"/>
        <v>0</v>
      </c>
      <c r="F30" s="18"/>
    </row>
    <row r="31" s="3" customFormat="1" ht="19.95" customHeight="1" spans="1:6">
      <c r="A31" s="21">
        <v>50401</v>
      </c>
      <c r="B31" s="22" t="s">
        <v>1019</v>
      </c>
      <c r="C31" s="23">
        <v>0</v>
      </c>
      <c r="D31" s="23">
        <v>0</v>
      </c>
      <c r="E31" s="17">
        <f t="shared" si="0"/>
        <v>0</v>
      </c>
      <c r="F31" s="18"/>
    </row>
    <row r="32" s="3" customFormat="1" ht="19.95" customHeight="1" spans="1:6">
      <c r="A32" s="21">
        <v>50402</v>
      </c>
      <c r="B32" s="22" t="s">
        <v>1020</v>
      </c>
      <c r="C32" s="23">
        <v>0</v>
      </c>
      <c r="D32" s="23">
        <v>0</v>
      </c>
      <c r="E32" s="17">
        <f t="shared" si="0"/>
        <v>0</v>
      </c>
      <c r="F32" s="18"/>
    </row>
    <row r="33" s="3" customFormat="1" ht="19.95" customHeight="1" spans="1:6">
      <c r="A33" s="21">
        <v>50403</v>
      </c>
      <c r="B33" s="22" t="s">
        <v>1021</v>
      </c>
      <c r="C33" s="23">
        <v>0</v>
      </c>
      <c r="D33" s="23">
        <v>0</v>
      </c>
      <c r="E33" s="17">
        <f t="shared" si="0"/>
        <v>0</v>
      </c>
      <c r="F33" s="18"/>
    </row>
    <row r="34" s="3" customFormat="1" ht="19.95" customHeight="1" spans="1:6">
      <c r="A34" s="21">
        <v>50404</v>
      </c>
      <c r="B34" s="22" t="s">
        <v>1023</v>
      </c>
      <c r="C34" s="23">
        <v>0</v>
      </c>
      <c r="D34" s="23">
        <v>0</v>
      </c>
      <c r="E34" s="17">
        <f t="shared" si="0"/>
        <v>0</v>
      </c>
      <c r="F34" s="18"/>
    </row>
    <row r="35" s="3" customFormat="1" ht="19.95" customHeight="1" spans="1:6">
      <c r="A35" s="21">
        <v>50405</v>
      </c>
      <c r="B35" s="22" t="s">
        <v>1024</v>
      </c>
      <c r="C35" s="23">
        <v>0</v>
      </c>
      <c r="D35" s="23">
        <v>0</v>
      </c>
      <c r="E35" s="17">
        <f t="shared" si="0"/>
        <v>0</v>
      </c>
      <c r="F35" s="18"/>
    </row>
    <row r="36" s="3" customFormat="1" ht="19.95" customHeight="1" spans="1:6">
      <c r="A36" s="21">
        <v>50499</v>
      </c>
      <c r="B36" s="22" t="s">
        <v>1025</v>
      </c>
      <c r="C36" s="23">
        <v>0</v>
      </c>
      <c r="D36" s="23">
        <v>0</v>
      </c>
      <c r="E36" s="17">
        <f t="shared" si="0"/>
        <v>0</v>
      </c>
      <c r="F36" s="18"/>
    </row>
    <row r="37" s="2" customFormat="1" ht="19.95" customHeight="1" spans="1:6">
      <c r="A37" s="19">
        <v>505</v>
      </c>
      <c r="B37" s="19" t="s">
        <v>1027</v>
      </c>
      <c r="C37" s="20">
        <f>SUM(C38:C40)</f>
        <v>4540.17</v>
      </c>
      <c r="D37" s="20">
        <f>SUM(D38:D40)</f>
        <v>6105.4</v>
      </c>
      <c r="E37" s="17">
        <f t="shared" ref="E37:E68" si="2">D37-C37</f>
        <v>1565.23</v>
      </c>
      <c r="F37" s="18">
        <f t="shared" ref="F37:F56" si="3">E37/C37</f>
        <v>0.344751407986926</v>
      </c>
    </row>
    <row r="38" s="3" customFormat="1" ht="19.95" customHeight="1" spans="1:6">
      <c r="A38" s="21">
        <v>50501</v>
      </c>
      <c r="B38" s="22" t="s">
        <v>1028</v>
      </c>
      <c r="C38" s="23">
        <v>3010.17</v>
      </c>
      <c r="D38" s="23">
        <v>3395.61</v>
      </c>
      <c r="E38" s="17">
        <f t="shared" si="2"/>
        <v>385.44</v>
      </c>
      <c r="F38" s="18">
        <f t="shared" si="3"/>
        <v>0.128045924316567</v>
      </c>
    </row>
    <row r="39" s="3" customFormat="1" ht="19.95" customHeight="1" spans="1:6">
      <c r="A39" s="21">
        <v>50502</v>
      </c>
      <c r="B39" s="22" t="s">
        <v>1029</v>
      </c>
      <c r="C39" s="23">
        <v>1530</v>
      </c>
      <c r="D39" s="23">
        <v>2677.32</v>
      </c>
      <c r="E39" s="17">
        <f t="shared" si="2"/>
        <v>1147.32</v>
      </c>
      <c r="F39" s="18">
        <f t="shared" si="3"/>
        <v>0.749882352941177</v>
      </c>
    </row>
    <row r="40" s="3" customFormat="1" ht="19.95" customHeight="1" spans="1:6">
      <c r="A40" s="21">
        <v>50599</v>
      </c>
      <c r="B40" s="22" t="s">
        <v>1030</v>
      </c>
      <c r="C40" s="23">
        <v>0</v>
      </c>
      <c r="D40" s="23">
        <v>32.47</v>
      </c>
      <c r="E40" s="17">
        <f t="shared" si="2"/>
        <v>32.47</v>
      </c>
      <c r="F40" s="18"/>
    </row>
    <row r="41" s="2" customFormat="1" ht="19.95" customHeight="1" spans="1:6">
      <c r="A41" s="19">
        <v>506</v>
      </c>
      <c r="B41" s="19" t="s">
        <v>1031</v>
      </c>
      <c r="C41" s="20">
        <f>SUM(C42:C43)</f>
        <v>0</v>
      </c>
      <c r="D41" s="20">
        <f>SUM(D42:D43)</f>
        <v>333.35</v>
      </c>
      <c r="E41" s="17">
        <f t="shared" si="2"/>
        <v>333.35</v>
      </c>
      <c r="F41" s="18"/>
    </row>
    <row r="42" s="3" customFormat="1" ht="19.95" customHeight="1" spans="1:6">
      <c r="A42" s="21">
        <v>50601</v>
      </c>
      <c r="B42" s="22" t="s">
        <v>1032</v>
      </c>
      <c r="C42" s="23">
        <v>0</v>
      </c>
      <c r="D42" s="23">
        <v>333.35</v>
      </c>
      <c r="E42" s="17">
        <f t="shared" si="2"/>
        <v>333.35</v>
      </c>
      <c r="F42" s="18"/>
    </row>
    <row r="43" s="3" customFormat="1" ht="19.95" customHeight="1" spans="1:6">
      <c r="A43" s="21">
        <v>50602</v>
      </c>
      <c r="B43" s="22" t="s">
        <v>1033</v>
      </c>
      <c r="C43" s="23">
        <v>0</v>
      </c>
      <c r="D43" s="23">
        <v>0</v>
      </c>
      <c r="E43" s="17">
        <f t="shared" si="2"/>
        <v>0</v>
      </c>
      <c r="F43" s="18"/>
    </row>
    <row r="44" s="2" customFormat="1" ht="19.95" customHeight="1" spans="1:6">
      <c r="A44" s="19">
        <v>507</v>
      </c>
      <c r="B44" s="19" t="s">
        <v>1034</v>
      </c>
      <c r="C44" s="20">
        <f>SUM(C45:C47)</f>
        <v>21</v>
      </c>
      <c r="D44" s="20">
        <f>SUM(D45:D47)</f>
        <v>60</v>
      </c>
      <c r="E44" s="17">
        <f t="shared" si="2"/>
        <v>39</v>
      </c>
      <c r="F44" s="18">
        <f t="shared" si="3"/>
        <v>1.85714285714286</v>
      </c>
    </row>
    <row r="45" s="3" customFormat="1" ht="19.95" customHeight="1" spans="1:6">
      <c r="A45" s="21">
        <v>50701</v>
      </c>
      <c r="B45" s="22" t="s">
        <v>1035</v>
      </c>
      <c r="C45" s="23">
        <v>0</v>
      </c>
      <c r="D45" s="23"/>
      <c r="E45" s="17">
        <f t="shared" si="2"/>
        <v>0</v>
      </c>
      <c r="F45" s="18"/>
    </row>
    <row r="46" s="3" customFormat="1" ht="19.95" customHeight="1" spans="1:6">
      <c r="A46" s="21">
        <v>50702</v>
      </c>
      <c r="B46" s="22" t="s">
        <v>1036</v>
      </c>
      <c r="C46" s="23">
        <v>0</v>
      </c>
      <c r="D46" s="23"/>
      <c r="E46" s="17">
        <f t="shared" si="2"/>
        <v>0</v>
      </c>
      <c r="F46" s="18"/>
    </row>
    <row r="47" s="3" customFormat="1" ht="19.95" customHeight="1" spans="1:6">
      <c r="A47" s="21">
        <v>50799</v>
      </c>
      <c r="B47" s="22" t="s">
        <v>1037</v>
      </c>
      <c r="C47" s="23">
        <v>21</v>
      </c>
      <c r="D47" s="23">
        <v>60</v>
      </c>
      <c r="E47" s="17">
        <f t="shared" si="2"/>
        <v>39</v>
      </c>
      <c r="F47" s="18">
        <f t="shared" si="3"/>
        <v>1.85714285714286</v>
      </c>
    </row>
    <row r="48" s="2" customFormat="1" ht="19.95" customHeight="1" spans="1:6">
      <c r="A48" s="19">
        <v>508</v>
      </c>
      <c r="B48" s="19" t="s">
        <v>1038</v>
      </c>
      <c r="C48" s="20">
        <f>SUM(C49:C50)</f>
        <v>0</v>
      </c>
      <c r="D48" s="20">
        <f>SUM(D49:D50)</f>
        <v>0</v>
      </c>
      <c r="E48" s="17">
        <f t="shared" si="2"/>
        <v>0</v>
      </c>
      <c r="F48" s="18"/>
    </row>
    <row r="49" s="3" customFormat="1" ht="19.95" customHeight="1" spans="1:6">
      <c r="A49" s="21">
        <v>50801</v>
      </c>
      <c r="B49" s="22" t="s">
        <v>1039</v>
      </c>
      <c r="C49" s="23">
        <v>0</v>
      </c>
      <c r="D49" s="23">
        <v>0</v>
      </c>
      <c r="E49" s="17">
        <f t="shared" si="2"/>
        <v>0</v>
      </c>
      <c r="F49" s="18"/>
    </row>
    <row r="50" s="3" customFormat="1" ht="19.95" customHeight="1" spans="1:6">
      <c r="A50" s="21">
        <v>50802</v>
      </c>
      <c r="B50" s="22" t="s">
        <v>1040</v>
      </c>
      <c r="C50" s="23">
        <v>0</v>
      </c>
      <c r="D50" s="23">
        <v>0</v>
      </c>
      <c r="E50" s="17">
        <f t="shared" si="2"/>
        <v>0</v>
      </c>
      <c r="F50" s="18"/>
    </row>
    <row r="51" s="2" customFormat="1" ht="19.95" customHeight="1" spans="1:6">
      <c r="A51" s="19">
        <v>509</v>
      </c>
      <c r="B51" s="19" t="s">
        <v>1041</v>
      </c>
      <c r="C51" s="20">
        <f>SUM(C52:C56)</f>
        <v>2866.35</v>
      </c>
      <c r="D51" s="20">
        <f>SUM(D52:D56)</f>
        <v>2542.2</v>
      </c>
      <c r="E51" s="17">
        <f t="shared" si="2"/>
        <v>-324.15</v>
      </c>
      <c r="F51" s="18">
        <f t="shared" si="3"/>
        <v>-0.113088073682558</v>
      </c>
    </row>
    <row r="52" s="2" customFormat="1" ht="19.95" customHeight="1" spans="1:6">
      <c r="A52" s="21">
        <v>50901</v>
      </c>
      <c r="B52" s="22" t="s">
        <v>1042</v>
      </c>
      <c r="C52" s="23">
        <v>1366.9</v>
      </c>
      <c r="D52" s="23">
        <v>935.68</v>
      </c>
      <c r="E52" s="17">
        <f t="shared" si="2"/>
        <v>-431.22</v>
      </c>
      <c r="F52" s="18">
        <f t="shared" si="3"/>
        <v>-0.315472968029849</v>
      </c>
    </row>
    <row r="53" s="2" customFormat="1" ht="19.95" customHeight="1" spans="1:6">
      <c r="A53" s="21">
        <v>50902</v>
      </c>
      <c r="B53" s="22" t="s">
        <v>1043</v>
      </c>
      <c r="C53" s="23">
        <v>0</v>
      </c>
      <c r="D53" s="23">
        <v>73.82</v>
      </c>
      <c r="E53" s="17">
        <f t="shared" si="2"/>
        <v>73.82</v>
      </c>
      <c r="F53" s="18"/>
    </row>
    <row r="54" s="3" customFormat="1" ht="19.95" customHeight="1" spans="1:6">
      <c r="A54" s="21">
        <v>50903</v>
      </c>
      <c r="B54" s="22" t="s">
        <v>1044</v>
      </c>
      <c r="C54" s="23">
        <v>0</v>
      </c>
      <c r="D54" s="23">
        <v>8.08</v>
      </c>
      <c r="E54" s="17">
        <f t="shared" si="2"/>
        <v>8.08</v>
      </c>
      <c r="F54" s="18"/>
    </row>
    <row r="55" s="3" customFormat="1" ht="19.95" customHeight="1" spans="1:6">
      <c r="A55" s="21">
        <v>50905</v>
      </c>
      <c r="B55" s="22" t="s">
        <v>1045</v>
      </c>
      <c r="C55" s="23">
        <v>1008.35</v>
      </c>
      <c r="D55" s="23">
        <v>569.98</v>
      </c>
      <c r="E55" s="17">
        <f t="shared" si="2"/>
        <v>-438.37</v>
      </c>
      <c r="F55" s="18">
        <f t="shared" si="3"/>
        <v>-0.434739921654188</v>
      </c>
    </row>
    <row r="56" s="3" customFormat="1" ht="19.5" customHeight="1" spans="1:6">
      <c r="A56" s="21">
        <v>50999</v>
      </c>
      <c r="B56" s="22" t="s">
        <v>1046</v>
      </c>
      <c r="C56" s="23">
        <v>491.1</v>
      </c>
      <c r="D56" s="23">
        <v>954.64</v>
      </c>
      <c r="E56" s="17">
        <f t="shared" si="2"/>
        <v>463.54</v>
      </c>
      <c r="F56" s="18">
        <f t="shared" si="3"/>
        <v>0.943881083282427</v>
      </c>
    </row>
    <row r="57" s="2" customFormat="1" ht="19.95" customHeight="1" spans="1:6">
      <c r="A57" s="19">
        <v>510</v>
      </c>
      <c r="B57" s="19" t="s">
        <v>1047</v>
      </c>
      <c r="C57" s="20">
        <f>SUM(C58:C59)</f>
        <v>0</v>
      </c>
      <c r="D57" s="20">
        <f>SUM(D58:D59)</f>
        <v>2697.7</v>
      </c>
      <c r="E57" s="17">
        <f t="shared" si="2"/>
        <v>2697.7</v>
      </c>
      <c r="F57" s="18"/>
    </row>
    <row r="58" s="3" customFormat="1" ht="19.95" customHeight="1" spans="1:6">
      <c r="A58" s="21">
        <v>51002</v>
      </c>
      <c r="B58" s="22" t="s">
        <v>1048</v>
      </c>
      <c r="C58" s="23">
        <v>0</v>
      </c>
      <c r="D58" s="23">
        <v>2697.7</v>
      </c>
      <c r="E58" s="17">
        <f t="shared" si="2"/>
        <v>2697.7</v>
      </c>
      <c r="F58" s="18"/>
    </row>
    <row r="59" s="3" customFormat="1" ht="19.95" customHeight="1" spans="1:6">
      <c r="A59" s="21">
        <v>51003</v>
      </c>
      <c r="B59" s="22" t="s">
        <v>1049</v>
      </c>
      <c r="C59" s="23">
        <v>0</v>
      </c>
      <c r="D59" s="23">
        <v>0</v>
      </c>
      <c r="E59" s="17">
        <f t="shared" si="2"/>
        <v>0</v>
      </c>
      <c r="F59" s="24"/>
    </row>
    <row r="60" s="2" customFormat="1" ht="19.95" customHeight="1" spans="1:6">
      <c r="A60" s="19">
        <v>511</v>
      </c>
      <c r="B60" s="19" t="s">
        <v>1050</v>
      </c>
      <c r="C60" s="20">
        <f>SUM(C61:C64)</f>
        <v>0</v>
      </c>
      <c r="D60" s="20">
        <f>SUM(D61:D64)</f>
        <v>0</v>
      </c>
      <c r="E60" s="17">
        <f t="shared" si="2"/>
        <v>0</v>
      </c>
      <c r="F60" s="18"/>
    </row>
    <row r="61" s="3" customFormat="1" ht="19.95" customHeight="1" spans="1:6">
      <c r="A61" s="21">
        <v>51101</v>
      </c>
      <c r="B61" s="22" t="s">
        <v>1051</v>
      </c>
      <c r="C61" s="23">
        <v>0</v>
      </c>
      <c r="D61" s="23">
        <v>0</v>
      </c>
      <c r="E61" s="17">
        <f t="shared" si="2"/>
        <v>0</v>
      </c>
      <c r="F61" s="18"/>
    </row>
    <row r="62" s="3" customFormat="1" ht="19.95" customHeight="1" spans="1:6">
      <c r="A62" s="21">
        <v>51102</v>
      </c>
      <c r="B62" s="22" t="s">
        <v>1052</v>
      </c>
      <c r="C62" s="23">
        <v>0</v>
      </c>
      <c r="D62" s="23">
        <v>0</v>
      </c>
      <c r="E62" s="17">
        <f t="shared" si="2"/>
        <v>0</v>
      </c>
      <c r="F62" s="18"/>
    </row>
    <row r="63" s="3" customFormat="1" ht="19.95" customHeight="1" spans="1:6">
      <c r="A63" s="21">
        <v>51103</v>
      </c>
      <c r="B63" s="22" t="s">
        <v>1053</v>
      </c>
      <c r="C63" s="23">
        <v>0</v>
      </c>
      <c r="D63" s="23">
        <v>0</v>
      </c>
      <c r="E63" s="17">
        <f t="shared" si="2"/>
        <v>0</v>
      </c>
      <c r="F63" s="18"/>
    </row>
    <row r="64" s="3" customFormat="1" ht="19.95" customHeight="1" spans="1:6">
      <c r="A64" s="21">
        <v>51104</v>
      </c>
      <c r="B64" s="22" t="s">
        <v>1054</v>
      </c>
      <c r="C64" s="23">
        <v>0</v>
      </c>
      <c r="D64" s="23">
        <v>0</v>
      </c>
      <c r="E64" s="17">
        <f t="shared" si="2"/>
        <v>0</v>
      </c>
      <c r="F64" s="18"/>
    </row>
    <row r="65" s="3" customFormat="1" ht="19.95" customHeight="1" spans="1:6">
      <c r="A65" s="19">
        <v>512</v>
      </c>
      <c r="B65" s="19" t="s">
        <v>1055</v>
      </c>
      <c r="C65" s="20">
        <f>SUM(C66:C67)</f>
        <v>0</v>
      </c>
      <c r="D65" s="20">
        <f>SUM(D66:D67)</f>
        <v>0</v>
      </c>
      <c r="E65" s="17">
        <f t="shared" si="2"/>
        <v>0</v>
      </c>
      <c r="F65" s="18"/>
    </row>
    <row r="66" s="3" customFormat="1" ht="19.95" customHeight="1" spans="1:6">
      <c r="A66" s="21">
        <v>51201</v>
      </c>
      <c r="B66" s="22" t="s">
        <v>1056</v>
      </c>
      <c r="C66" s="23">
        <v>0</v>
      </c>
      <c r="D66" s="23">
        <v>0</v>
      </c>
      <c r="E66" s="17">
        <f t="shared" si="2"/>
        <v>0</v>
      </c>
      <c r="F66" s="18"/>
    </row>
    <row r="67" s="3" customFormat="1" ht="19.95" customHeight="1" spans="1:6">
      <c r="A67" s="21">
        <v>51202</v>
      </c>
      <c r="B67" s="22" t="s">
        <v>1057</v>
      </c>
      <c r="C67" s="23">
        <v>0</v>
      </c>
      <c r="D67" s="23">
        <v>0</v>
      </c>
      <c r="E67" s="17">
        <f t="shared" si="2"/>
        <v>0</v>
      </c>
      <c r="F67" s="18"/>
    </row>
    <row r="68" s="3" customFormat="1" ht="19.95" customHeight="1" spans="1:6">
      <c r="A68" s="19">
        <v>513</v>
      </c>
      <c r="B68" s="19" t="s">
        <v>1058</v>
      </c>
      <c r="C68" s="20">
        <f>SUM(C69:C72)</f>
        <v>0</v>
      </c>
      <c r="D68" s="20">
        <f>SUM(D69:D72)</f>
        <v>0</v>
      </c>
      <c r="E68" s="17">
        <f t="shared" si="2"/>
        <v>0</v>
      </c>
      <c r="F68" s="18"/>
    </row>
    <row r="69" s="3" customFormat="1" ht="19.95" customHeight="1" spans="1:6">
      <c r="A69" s="21">
        <v>51301</v>
      </c>
      <c r="B69" s="22" t="s">
        <v>1059</v>
      </c>
      <c r="C69" s="23">
        <v>0</v>
      </c>
      <c r="D69" s="23">
        <v>0</v>
      </c>
      <c r="E69" s="17">
        <f t="shared" ref="E69:E91" si="4">D69-C69</f>
        <v>0</v>
      </c>
      <c r="F69" s="18"/>
    </row>
    <row r="70" s="3" customFormat="1" ht="19.95" customHeight="1" spans="1:6">
      <c r="A70" s="21">
        <v>51302</v>
      </c>
      <c r="B70" s="22" t="s">
        <v>1060</v>
      </c>
      <c r="C70" s="23">
        <v>0</v>
      </c>
      <c r="D70" s="23">
        <v>0</v>
      </c>
      <c r="E70" s="17">
        <f t="shared" si="4"/>
        <v>0</v>
      </c>
      <c r="F70" s="18"/>
    </row>
    <row r="71" s="3" customFormat="1" ht="19.95" customHeight="1" spans="1:6">
      <c r="A71" s="21">
        <v>51303</v>
      </c>
      <c r="B71" s="22" t="s">
        <v>1061</v>
      </c>
      <c r="C71" s="23">
        <v>0</v>
      </c>
      <c r="D71" s="23">
        <v>0</v>
      </c>
      <c r="E71" s="17">
        <f t="shared" si="4"/>
        <v>0</v>
      </c>
      <c r="F71" s="18"/>
    </row>
    <row r="72" s="3" customFormat="1" ht="19.95" customHeight="1" spans="1:6">
      <c r="A72" s="21">
        <v>51304</v>
      </c>
      <c r="B72" s="22" t="s">
        <v>1062</v>
      </c>
      <c r="C72" s="23">
        <v>0</v>
      </c>
      <c r="D72" s="23">
        <v>0</v>
      </c>
      <c r="E72" s="17">
        <f t="shared" si="4"/>
        <v>0</v>
      </c>
      <c r="F72" s="18"/>
    </row>
    <row r="73" s="3" customFormat="1" ht="19.95" customHeight="1" spans="1:6">
      <c r="A73" s="19">
        <v>514</v>
      </c>
      <c r="B73" s="19" t="s">
        <v>1063</v>
      </c>
      <c r="C73" s="20">
        <f>SUM(C74:C75)</f>
        <v>0</v>
      </c>
      <c r="D73" s="20">
        <f>SUM(D74:D75)</f>
        <v>0</v>
      </c>
      <c r="E73" s="17">
        <f t="shared" si="4"/>
        <v>0</v>
      </c>
      <c r="F73" s="18"/>
    </row>
    <row r="74" s="3" customFormat="1" ht="19.95" customHeight="1" spans="1:6">
      <c r="A74" s="21">
        <v>51401</v>
      </c>
      <c r="B74" s="22" t="s">
        <v>27</v>
      </c>
      <c r="C74" s="23">
        <v>0</v>
      </c>
      <c r="D74" s="23">
        <v>0</v>
      </c>
      <c r="E74" s="17">
        <f t="shared" si="4"/>
        <v>0</v>
      </c>
      <c r="F74" s="18"/>
    </row>
    <row r="75" s="3" customFormat="1" ht="19.95" customHeight="1" spans="1:6">
      <c r="A75" s="21">
        <v>51402</v>
      </c>
      <c r="B75" s="22" t="s">
        <v>1064</v>
      </c>
      <c r="C75" s="23">
        <v>0</v>
      </c>
      <c r="D75" s="23">
        <v>0</v>
      </c>
      <c r="E75" s="17">
        <f t="shared" si="4"/>
        <v>0</v>
      </c>
      <c r="F75" s="18"/>
    </row>
    <row r="76" s="3" customFormat="1" ht="19.95" customHeight="1" spans="1:6">
      <c r="A76" s="19">
        <v>599</v>
      </c>
      <c r="B76" s="19" t="s">
        <v>28</v>
      </c>
      <c r="C76" s="20">
        <f>SUM(C77:C80)</f>
        <v>0</v>
      </c>
      <c r="D76" s="20">
        <f>SUM(D77:D80)</f>
        <v>0</v>
      </c>
      <c r="E76" s="17">
        <f t="shared" si="4"/>
        <v>0</v>
      </c>
      <c r="F76" s="18"/>
    </row>
    <row r="77" s="3" customFormat="1" ht="19.95" customHeight="1" spans="1:6">
      <c r="A77" s="21">
        <v>59906</v>
      </c>
      <c r="B77" s="22" t="s">
        <v>1065</v>
      </c>
      <c r="C77" s="23">
        <v>0</v>
      </c>
      <c r="D77" s="23">
        <v>0</v>
      </c>
      <c r="E77" s="17">
        <f t="shared" si="4"/>
        <v>0</v>
      </c>
      <c r="F77" s="18"/>
    </row>
    <row r="78" s="3" customFormat="1" ht="19.95" customHeight="1" spans="1:6">
      <c r="A78" s="21">
        <v>59907</v>
      </c>
      <c r="B78" s="22" t="s">
        <v>239</v>
      </c>
      <c r="C78" s="23">
        <v>0</v>
      </c>
      <c r="D78" s="23">
        <v>0</v>
      </c>
      <c r="E78" s="17">
        <f t="shared" si="4"/>
        <v>0</v>
      </c>
      <c r="F78" s="18"/>
    </row>
    <row r="79" s="3" customFormat="1" ht="27" spans="1:6">
      <c r="A79" s="21">
        <v>59908</v>
      </c>
      <c r="B79" s="22" t="s">
        <v>1066</v>
      </c>
      <c r="C79" s="23">
        <v>0</v>
      </c>
      <c r="D79" s="23">
        <v>0</v>
      </c>
      <c r="E79" s="17">
        <f t="shared" si="4"/>
        <v>0</v>
      </c>
      <c r="F79" s="18"/>
    </row>
    <row r="80" s="3" customFormat="1" ht="19.95" customHeight="1" spans="1:6">
      <c r="A80" s="21">
        <v>59999</v>
      </c>
      <c r="B80" s="22" t="s">
        <v>28</v>
      </c>
      <c r="C80" s="23">
        <v>0</v>
      </c>
      <c r="D80" s="23">
        <v>0</v>
      </c>
      <c r="E80" s="17">
        <f t="shared" si="4"/>
        <v>0</v>
      </c>
      <c r="F80" s="18"/>
    </row>
    <row r="81" s="3" customFormat="1" ht="13.5" spans="1:6">
      <c r="A81" s="25" t="s">
        <v>31</v>
      </c>
      <c r="B81" s="26"/>
      <c r="C81" s="20">
        <f>C82+C83</f>
        <v>1392.57</v>
      </c>
      <c r="D81" s="20">
        <f>SUM(D82:D83)</f>
        <v>1228.735</v>
      </c>
      <c r="E81" s="17">
        <f t="shared" si="4"/>
        <v>-163.835</v>
      </c>
      <c r="F81" s="18">
        <f t="shared" ref="F81:F93" si="5">E81/C81</f>
        <v>-0.117649382077741</v>
      </c>
    </row>
    <row r="82" s="3" customFormat="1" ht="13.5" spans="1:6">
      <c r="A82" s="27">
        <v>2300601</v>
      </c>
      <c r="B82" s="28" t="s">
        <v>990</v>
      </c>
      <c r="C82" s="23">
        <v>0</v>
      </c>
      <c r="D82" s="23">
        <v>0</v>
      </c>
      <c r="E82" s="17">
        <f t="shared" si="4"/>
        <v>0</v>
      </c>
      <c r="F82" s="18"/>
    </row>
    <row r="83" ht="13.5" spans="1:6">
      <c r="A83" s="27">
        <v>2300602</v>
      </c>
      <c r="B83" s="28" t="s">
        <v>991</v>
      </c>
      <c r="C83" s="23">
        <f>C84+C85+C86</f>
        <v>1392.57</v>
      </c>
      <c r="D83" s="23">
        <f>SUM(D84:D86)</f>
        <v>1228.735</v>
      </c>
      <c r="E83" s="17">
        <f t="shared" si="4"/>
        <v>-163.835</v>
      </c>
      <c r="F83" s="18">
        <f t="shared" si="5"/>
        <v>-0.117649382077741</v>
      </c>
    </row>
    <row r="84" ht="13.5" spans="1:6">
      <c r="A84" s="27"/>
      <c r="B84" s="28" t="s">
        <v>992</v>
      </c>
      <c r="C84" s="23">
        <v>722</v>
      </c>
      <c r="D84" s="23">
        <v>722.1898</v>
      </c>
      <c r="E84" s="17">
        <f t="shared" si="4"/>
        <v>0.189799999999991</v>
      </c>
      <c r="F84" s="18">
        <f t="shared" si="5"/>
        <v>0.00026288088642658</v>
      </c>
    </row>
    <row r="85" ht="13.5" spans="1:6">
      <c r="A85" s="27"/>
      <c r="B85" s="28" t="s">
        <v>993</v>
      </c>
      <c r="C85" s="23">
        <v>171</v>
      </c>
      <c r="D85" s="23">
        <v>346.9654</v>
      </c>
      <c r="E85" s="17">
        <f t="shared" si="4"/>
        <v>175.9654</v>
      </c>
      <c r="F85" s="18">
        <f t="shared" si="5"/>
        <v>1.02903742690058</v>
      </c>
    </row>
    <row r="86" ht="13.5" spans="1:6">
      <c r="A86" s="27"/>
      <c r="B86" s="28" t="s">
        <v>994</v>
      </c>
      <c r="C86" s="23">
        <v>499.57</v>
      </c>
      <c r="D86" s="23">
        <v>159.5798</v>
      </c>
      <c r="E86" s="17">
        <f t="shared" si="4"/>
        <v>-339.9902</v>
      </c>
      <c r="F86" s="18">
        <f t="shared" si="5"/>
        <v>-0.680565686490382</v>
      </c>
    </row>
    <row r="87" ht="13.5" spans="1:6">
      <c r="A87" s="25" t="s">
        <v>1067</v>
      </c>
      <c r="B87" s="26"/>
      <c r="C87" s="20">
        <f>C88</f>
        <v>0</v>
      </c>
      <c r="D87" s="20">
        <f>D88</f>
        <v>0</v>
      </c>
      <c r="E87" s="17">
        <f t="shared" si="4"/>
        <v>0</v>
      </c>
      <c r="F87" s="18"/>
    </row>
    <row r="88" ht="13.5" spans="1:6">
      <c r="A88" s="29">
        <v>23103</v>
      </c>
      <c r="B88" s="29" t="s">
        <v>995</v>
      </c>
      <c r="C88" s="23">
        <f>SUM(C89:C89)</f>
        <v>0</v>
      </c>
      <c r="D88" s="23">
        <f>SUM(D89:D89)</f>
        <v>0</v>
      </c>
      <c r="E88" s="17">
        <f t="shared" si="4"/>
        <v>0</v>
      </c>
      <c r="F88" s="18"/>
    </row>
    <row r="89" ht="13.5" spans="1:6">
      <c r="A89" s="27">
        <v>2310301</v>
      </c>
      <c r="B89" s="28" t="s">
        <v>996</v>
      </c>
      <c r="C89" s="23">
        <v>0</v>
      </c>
      <c r="D89" s="23">
        <v>0</v>
      </c>
      <c r="E89" s="17">
        <f t="shared" si="4"/>
        <v>0</v>
      </c>
      <c r="F89" s="18"/>
    </row>
    <row r="90" ht="13.5" spans="1:6">
      <c r="A90" s="25" t="s">
        <v>1068</v>
      </c>
      <c r="B90" s="26"/>
      <c r="C90" s="23">
        <f>C91</f>
        <v>0</v>
      </c>
      <c r="D90" s="23">
        <f>D91</f>
        <v>274.9707</v>
      </c>
      <c r="E90" s="17">
        <f t="shared" si="4"/>
        <v>274.9707</v>
      </c>
      <c r="F90" s="18"/>
    </row>
    <row r="91" ht="13.5" spans="1:6">
      <c r="A91" s="27">
        <v>23009</v>
      </c>
      <c r="B91" s="30" t="s">
        <v>997</v>
      </c>
      <c r="C91" s="23">
        <v>0</v>
      </c>
      <c r="D91" s="23">
        <v>274.9707</v>
      </c>
      <c r="E91" s="17">
        <f t="shared" si="4"/>
        <v>274.9707</v>
      </c>
      <c r="F91" s="18"/>
    </row>
    <row r="92" ht="13.5" spans="1:6">
      <c r="A92" s="14" t="s">
        <v>1069</v>
      </c>
      <c r="B92" s="15"/>
      <c r="C92" s="20">
        <v>0</v>
      </c>
      <c r="D92" s="20">
        <v>0</v>
      </c>
      <c r="E92" s="17">
        <v>0</v>
      </c>
      <c r="F92" s="18"/>
    </row>
    <row r="93" ht="13.5" spans="1:6">
      <c r="A93" s="31" t="s">
        <v>36</v>
      </c>
      <c r="B93" s="31"/>
      <c r="C93" s="32">
        <f t="shared" ref="C93:D93" si="6">C92+C90+C87+C81+C5</f>
        <v>13675.64</v>
      </c>
      <c r="D93" s="33">
        <f t="shared" si="6"/>
        <v>17294.9657</v>
      </c>
      <c r="E93" s="17">
        <f>D93-C93</f>
        <v>3619.3257</v>
      </c>
      <c r="F93" s="18">
        <f t="shared" si="5"/>
        <v>0.264654941194708</v>
      </c>
    </row>
  </sheetData>
  <mergeCells count="7">
    <mergeCell ref="A2:F2"/>
    <mergeCell ref="A5:B5"/>
    <mergeCell ref="A81:B81"/>
    <mergeCell ref="A87:B87"/>
    <mergeCell ref="A90:B90"/>
    <mergeCell ref="A92:B92"/>
    <mergeCell ref="A93:B93"/>
  </mergeCells>
  <pageMargins left="0.708661417322835" right="0.708661417322835" top="0.748031496062992" bottom="0.748031496062992" header="0.31496062992126" footer="0.31496062992126"/>
  <pageSetup paperSize="9" scale="85" fitToHeight="0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汇总表</vt:lpstr>
      <vt:lpstr>一般公共预算收入</vt:lpstr>
      <vt:lpstr>功能科目</vt:lpstr>
      <vt:lpstr>政府预算经济科目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2019-03-13T08:45:27Z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