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tabRatio="748" firstSheet="1" activeTab="1"/>
  </bookViews>
  <sheets>
    <sheet name="镇封面" sheetId="19" r:id="rId1"/>
    <sheet name="镇收支总表" sheetId="13" r:id="rId2"/>
    <sheet name="镇一般预算收入" sheetId="14" r:id="rId3"/>
    <sheet name="镇一般预算支出-功能" sheetId="15" r:id="rId4"/>
    <sheet name="镇一般预算支出-经济" sheetId="16" r:id="rId5"/>
    <sheet name="Sheet2" sheetId="18" state="hidden" r:id="rId6"/>
  </sheets>
  <externalReferences>
    <externalReference r:id="rId7"/>
    <externalReference r:id="rId8"/>
  </externalReferences>
  <definedNames>
    <definedName name="_xlnm._FilterDatabase" localSheetId="2" hidden="1">镇一般预算收入!$A$5:$F$79</definedName>
    <definedName name="_xlnm._FilterDatabase" localSheetId="3" hidden="1">'镇一般预算支出-功能'!$A$5:$I$1345</definedName>
    <definedName name="_xlnm._FilterDatabase" localSheetId="4" hidden="1">'镇一般预算支出-经济'!$A$5:$H$83</definedName>
    <definedName name="_xlnm.Print_Titles" localSheetId="2">镇一般预算收入!$2:$4</definedName>
    <definedName name="_xlnm.Print_Titles" localSheetId="3">'镇一般预算支出-功能'!$1:$5</definedName>
    <definedName name="_xlnm.Print_Titles" localSheetId="4">'镇一般预算支出-经济'!$1:$5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<sst xmlns="http://schemas.openxmlformats.org/spreadsheetml/2006/main" count="2985" uniqueCount="2514">
  <si>
    <t>附件1：</t>
  </si>
  <si>
    <t>鹤山市古劳镇2025年一般公共预算收支预算执行表</t>
  </si>
  <si>
    <t>鹤山市古劳镇2025年一般公共预算收支预算执行总表</t>
  </si>
  <si>
    <t>单位:万元</t>
  </si>
  <si>
    <t>收入项目</t>
  </si>
  <si>
    <t>支出项目</t>
  </si>
  <si>
    <t>科目号</t>
  </si>
  <si>
    <t>科目名称</t>
  </si>
  <si>
    <t>2025年预算</t>
  </si>
  <si>
    <t>2025年实绩</t>
  </si>
  <si>
    <t>2025年实绩完成%</t>
  </si>
  <si>
    <t>一、一般公共预算收入</t>
  </si>
  <si>
    <t>一、一般公共预算支出</t>
  </si>
  <si>
    <t>税收收入</t>
  </si>
  <si>
    <t>一般公共服务支出</t>
  </si>
  <si>
    <t>非税收入</t>
  </si>
  <si>
    <t>国防支出</t>
  </si>
  <si>
    <t>二、上级补助收入</t>
  </si>
  <si>
    <t>公共安全支出</t>
  </si>
  <si>
    <t>返还性收入</t>
  </si>
  <si>
    <t>教育支出</t>
  </si>
  <si>
    <t>一般性转移支付收入</t>
  </si>
  <si>
    <t>科学技术支出</t>
  </si>
  <si>
    <t>专项转移支付收入</t>
  </si>
  <si>
    <t>文化旅游体育与传媒支出</t>
  </si>
  <si>
    <t>县级对镇街转移支付</t>
  </si>
  <si>
    <t>社会保障和就业支出</t>
  </si>
  <si>
    <t>三、债务转贷收入</t>
  </si>
  <si>
    <t>卫生健康支出</t>
  </si>
  <si>
    <t>四、上年结余收入</t>
  </si>
  <si>
    <t>节能环保支出</t>
  </si>
  <si>
    <t>五、调入资金</t>
  </si>
  <si>
    <t>城乡社区支出</t>
  </si>
  <si>
    <t>六、动用预算稳定调节基金</t>
  </si>
  <si>
    <t>农林水支出</t>
  </si>
  <si>
    <t>交通运输支出</t>
  </si>
  <si>
    <t>资源勘探信息等支出</t>
  </si>
  <si>
    <t>商业服务业等支出</t>
  </si>
  <si>
    <t>金融支出</t>
  </si>
  <si>
    <t>自然资源海洋气象等支出</t>
  </si>
  <si>
    <t>住房保障支出</t>
  </si>
  <si>
    <t>粮油物资储备支出</t>
  </si>
  <si>
    <t>灾害防治及应急管理支出</t>
  </si>
  <si>
    <t>预备费</t>
  </si>
  <si>
    <t>其他支出</t>
  </si>
  <si>
    <t>债务付息支出</t>
  </si>
  <si>
    <t>债务发行费用支出</t>
  </si>
  <si>
    <t>二、上解上级支出</t>
  </si>
  <si>
    <t>三、债务还本支出</t>
  </si>
  <si>
    <t>四、年终结余</t>
  </si>
  <si>
    <t>五、安排预算稳定调节基金</t>
  </si>
  <si>
    <t>收入合计</t>
  </si>
  <si>
    <t>支出合计</t>
  </si>
  <si>
    <t>鹤山市古劳镇2025年一般公共预算收入预算执行表</t>
  </si>
  <si>
    <t>增值税</t>
  </si>
  <si>
    <t>企业所得税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</si>
  <si>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</si>
  <si>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</si>
  <si>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</si>
  <si>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</si>
  <si>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</si>
  <si>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</si>
  <si>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</si>
  <si>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车船税</t>
  </si>
  <si>
    <t>耕地占用税</t>
  </si>
  <si>
    <t>契税</t>
  </si>
  <si>
    <t>环境保护税</t>
  </si>
  <si>
    <t>其他税收收入</t>
  </si>
  <si>
    <t>专项收入</t>
  </si>
  <si>
    <t>其中：教育费附加收入</t>
  </si>
  <si>
    <t>行政事业性收费收入</t>
  </si>
  <si>
    <t>罚没收入</t>
  </si>
  <si>
    <t>国有资本经营收入</t>
  </si>
  <si>
    <t>国有资源（资产）有偿使用收入</t>
  </si>
  <si>
    <t>捐赠收入</t>
  </si>
  <si>
    <t>政府住房基金收入</t>
  </si>
  <si>
    <t>其他收入</t>
  </si>
  <si>
    <t xml:space="preserve">   所得税基数返还收入</t>
  </si>
  <si>
    <t xml:space="preserve">   成品油税费改革税收返还收入</t>
  </si>
  <si>
    <t xml:space="preserve">   增值税税收返还收入</t>
  </si>
  <si>
    <t xml:space="preserve">   增值税“五五分享”税收返还收入</t>
  </si>
  <si>
    <t xml:space="preserve">   其他税收返还收入</t>
  </si>
  <si>
    <t xml:space="preserve">   均衡性转移支付收入</t>
  </si>
  <si>
    <t xml:space="preserve">   县级基本财力保障机制奖补资金</t>
  </si>
  <si>
    <t>结算补助收入</t>
  </si>
  <si>
    <t>企业事业单位划转补助收入</t>
  </si>
  <si>
    <t>城乡义务教育等转移支付收入</t>
  </si>
  <si>
    <t>基本养老金转移支付收入</t>
  </si>
  <si>
    <t>城乡居民医疗保险转移支付收入</t>
  </si>
  <si>
    <t>农村综合改革转移支付收入</t>
  </si>
  <si>
    <t>固定数额补助收入</t>
  </si>
  <si>
    <t>贫困地区转移支付收入</t>
  </si>
  <si>
    <t>公共安全共同财政事权转移支付收入</t>
  </si>
  <si>
    <t>教育共同财政事权转移支付收入</t>
  </si>
  <si>
    <t>文化旅游体育与传媒共同财政事权转移支付收入</t>
  </si>
  <si>
    <t>社会保障和就业共同财政事权转移支付收入</t>
  </si>
  <si>
    <t>医疗卫生共同财政事权转移支付收入</t>
  </si>
  <si>
    <t>节能环保共同财政事权转移支付收入</t>
  </si>
  <si>
    <t>农林水共同财政事权转移支付收入</t>
  </si>
  <si>
    <t>交通运输共同财政事权转移支付收入</t>
  </si>
  <si>
    <t>住房保障共同财政事权转移支付收入</t>
  </si>
  <si>
    <t>其他一般性转移支付收入</t>
  </si>
  <si>
    <t>生态转移支付</t>
  </si>
  <si>
    <t>困难镇补助</t>
  </si>
  <si>
    <t>体制补助</t>
  </si>
  <si>
    <t>其他转移支付</t>
  </si>
  <si>
    <t>地方政府一般债务转贷收入</t>
  </si>
  <si>
    <t>地方政府一般债券转贷收入</t>
  </si>
  <si>
    <t>上年结余收入</t>
  </si>
  <si>
    <t>调入一般公共预算资金</t>
  </si>
  <si>
    <t>从政府性基金预算调入一般公共预算</t>
  </si>
  <si>
    <t>从其他资金调入一般公共预算</t>
  </si>
  <si>
    <t>动用预算稳定调节基金</t>
  </si>
  <si>
    <t>收  入  合  计</t>
  </si>
  <si>
    <t>鹤山市2025年古劳镇一般公共预算支出预算执行表</t>
  </si>
  <si>
    <t>（功能分类支出）</t>
  </si>
  <si>
    <t>201</t>
  </si>
  <si>
    <t>20101</t>
  </si>
  <si>
    <t xml:space="preserve"> 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</si>
  <si>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</si>
  <si>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</si>
  <si>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</si>
  <si>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</si>
  <si>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</si>
  <si>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</si>
  <si>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</si>
  <si>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</si>
  <si>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2010105</t>
  </si>
  <si>
    <t>人大立法</t>
  </si>
  <si>
    <t>2010106</t>
  </si>
  <si>
    <t>人大监督</t>
  </si>
  <si>
    <t>2010107</t>
  </si>
  <si>
    <t>人大代表履职能力提升</t>
  </si>
  <si>
    <t>2010108</t>
  </si>
  <si>
    <t>代表工作</t>
  </si>
  <si>
    <t>2010109</t>
  </si>
  <si>
    <t>人大信访工作</t>
  </si>
  <si>
    <t>2010150</t>
  </si>
  <si>
    <t>事业运行</t>
  </si>
  <si>
    <t>2010199</t>
  </si>
  <si>
    <t>其他人大事务支出</t>
  </si>
  <si>
    <t>20102</t>
  </si>
  <si>
    <t xml:space="preserve"> 政协事务</t>
  </si>
  <si>
    <t>2010201</t>
  </si>
  <si>
    <t>2010202</t>
  </si>
  <si>
    <t>2010203</t>
  </si>
  <si>
    <t>2010204</t>
  </si>
  <si>
    <t>政协会议</t>
  </si>
  <si>
    <t>2010205</t>
  </si>
  <si>
    <t>委员视察</t>
  </si>
  <si>
    <t>2010206</t>
  </si>
  <si>
    <t>参政议政</t>
  </si>
  <si>
    <t>2010250</t>
  </si>
  <si>
    <t>2010299</t>
  </si>
  <si>
    <t>其他政协事务支出</t>
  </si>
  <si>
    <t>20103</t>
  </si>
  <si>
    <t xml:space="preserve"> 政府办公厅（室）及相关机构事务</t>
  </si>
  <si>
    <t>2010301</t>
  </si>
  <si>
    <t>2010302</t>
  </si>
  <si>
    <t>2010303</t>
  </si>
  <si>
    <t>2010304</t>
  </si>
  <si>
    <t>专项服务</t>
  </si>
  <si>
    <t>2010305</t>
  </si>
  <si>
    <t>专项业务及机关事务管理</t>
  </si>
  <si>
    <t>2010306</t>
  </si>
  <si>
    <t>政务公开审批</t>
  </si>
  <si>
    <t>2010308</t>
  </si>
  <si>
    <t>信访事务</t>
  </si>
  <si>
    <t>2010309</t>
  </si>
  <si>
    <t>参事事务</t>
  </si>
  <si>
    <t>2010350</t>
  </si>
  <si>
    <t>2010399</t>
  </si>
  <si>
    <t>其他政府办公厅（室）及相关机构事务支出</t>
  </si>
  <si>
    <t>20104</t>
  </si>
  <si>
    <t xml:space="preserve"> 发展与改革事务</t>
  </si>
  <si>
    <t>2010401</t>
  </si>
  <si>
    <t>2010402</t>
  </si>
  <si>
    <t>2010403</t>
  </si>
  <si>
    <t>2010404</t>
  </si>
  <si>
    <t>战略规划与实施</t>
  </si>
  <si>
    <t>2010405</t>
  </si>
  <si>
    <t>日常经济运行调节</t>
  </si>
  <si>
    <t>2010406</t>
  </si>
  <si>
    <t>社会事业发展规划</t>
  </si>
  <si>
    <t>2010407</t>
  </si>
  <si>
    <t>经济体制改革研究</t>
  </si>
  <si>
    <t>2010408</t>
  </si>
  <si>
    <t>物价管理</t>
  </si>
  <si>
    <t>2010450</t>
  </si>
  <si>
    <t>2010499</t>
  </si>
  <si>
    <t>其他发展与改革事务支出</t>
  </si>
  <si>
    <t>20105</t>
  </si>
  <si>
    <t xml:space="preserve"> 统计信息事务</t>
  </si>
  <si>
    <t>2010501</t>
  </si>
  <si>
    <t>2010502</t>
  </si>
  <si>
    <t>2010503</t>
  </si>
  <si>
    <t>2010504</t>
  </si>
  <si>
    <t>信息事务</t>
  </si>
  <si>
    <t>2010505</t>
  </si>
  <si>
    <t>专项统计业务</t>
  </si>
  <si>
    <t>2010506</t>
  </si>
  <si>
    <t>统计管理</t>
  </si>
  <si>
    <t>2010507</t>
  </si>
  <si>
    <t>专项普查活动</t>
  </si>
  <si>
    <t>2010508</t>
  </si>
  <si>
    <t>统计抽样调查</t>
  </si>
  <si>
    <t>2010550</t>
  </si>
  <si>
    <t>2010599</t>
  </si>
  <si>
    <t>其他统计信息事务支出</t>
  </si>
  <si>
    <t>20106</t>
  </si>
  <si>
    <t xml:space="preserve"> 财政事务</t>
  </si>
  <si>
    <t>2010601</t>
  </si>
  <si>
    <t>2010602</t>
  </si>
  <si>
    <t>2010603</t>
  </si>
  <si>
    <t>2010604</t>
  </si>
  <si>
    <t>预算改革业务</t>
  </si>
  <si>
    <t>2010605</t>
  </si>
  <si>
    <t>财政国库业务</t>
  </si>
  <si>
    <t>2010606</t>
  </si>
  <si>
    <t>财政监察</t>
  </si>
  <si>
    <t>2010607</t>
  </si>
  <si>
    <t>信息化建设</t>
  </si>
  <si>
    <t>2010608</t>
  </si>
  <si>
    <t>财政委托业务支出</t>
  </si>
  <si>
    <t>2010650</t>
  </si>
  <si>
    <t>2010699</t>
  </si>
  <si>
    <t>其他财政事务支出</t>
  </si>
  <si>
    <t>20107</t>
  </si>
  <si>
    <t xml:space="preserve"> 税收事务</t>
  </si>
  <si>
    <t>2010701</t>
  </si>
  <si>
    <t>2010702</t>
  </si>
  <si>
    <t>2010703</t>
  </si>
  <si>
    <t>2010709</t>
  </si>
  <si>
    <t>2010710</t>
  </si>
  <si>
    <t>税收业务</t>
  </si>
  <si>
    <t>2010750</t>
  </si>
  <si>
    <t>2010799</t>
  </si>
  <si>
    <t>其他税收事务支出</t>
  </si>
  <si>
    <t>20108</t>
  </si>
  <si>
    <t xml:space="preserve"> 审计事务</t>
  </si>
  <si>
    <t>2010801</t>
  </si>
  <si>
    <t>2010802</t>
  </si>
  <si>
    <t>2010803</t>
  </si>
  <si>
    <t>2010804</t>
  </si>
  <si>
    <t>审计业务</t>
  </si>
  <si>
    <t>2010805</t>
  </si>
  <si>
    <t>审计管理</t>
  </si>
  <si>
    <t>2010806</t>
  </si>
  <si>
    <t>2010850</t>
  </si>
  <si>
    <t>2010899</t>
  </si>
  <si>
    <t>其他审计事务支出</t>
  </si>
  <si>
    <t>20109</t>
  </si>
  <si>
    <t xml:space="preserve"> 海关事务</t>
  </si>
  <si>
    <t>2010901</t>
  </si>
  <si>
    <t>2010902</t>
  </si>
  <si>
    <t>2010903</t>
  </si>
  <si>
    <t>2010905</t>
  </si>
  <si>
    <t>缉私办案</t>
  </si>
  <si>
    <t>2010907</t>
  </si>
  <si>
    <t>口岸管理</t>
  </si>
  <si>
    <t>2010908</t>
  </si>
  <si>
    <t>2010909</t>
  </si>
  <si>
    <t>海关关务</t>
  </si>
  <si>
    <t>2010910</t>
  </si>
  <si>
    <t>关税征管</t>
  </si>
  <si>
    <t>2010911</t>
  </si>
  <si>
    <t>海关监管</t>
  </si>
  <si>
    <t>2010912</t>
  </si>
  <si>
    <t>检验检疫</t>
  </si>
  <si>
    <t>2010950</t>
  </si>
  <si>
    <t>2010999</t>
  </si>
  <si>
    <t>其他海关事务支出</t>
  </si>
  <si>
    <t>20111</t>
  </si>
  <si>
    <t xml:space="preserve"> 纪检监察事务</t>
  </si>
  <si>
    <t>2011101</t>
  </si>
  <si>
    <t>2011102</t>
  </si>
  <si>
    <t>2011103</t>
  </si>
  <si>
    <t>2011104</t>
  </si>
  <si>
    <t>大案要案查处</t>
  </si>
  <si>
    <t>2011105</t>
  </si>
  <si>
    <t>派驻派出机构</t>
  </si>
  <si>
    <t>2011106</t>
  </si>
  <si>
    <t>巡视工作</t>
  </si>
  <si>
    <t>2011150</t>
  </si>
  <si>
    <t>2011199</t>
  </si>
  <si>
    <t>其他纪检监察事务支出</t>
  </si>
  <si>
    <t>20113</t>
  </si>
  <si>
    <t xml:space="preserve"> 商贸事务</t>
  </si>
  <si>
    <t>2011301</t>
  </si>
  <si>
    <t>2011302</t>
  </si>
  <si>
    <t>2011303</t>
  </si>
  <si>
    <t>2011304</t>
  </si>
  <si>
    <t>对外贸易管理</t>
  </si>
  <si>
    <t>2011305</t>
  </si>
  <si>
    <t>国际经济合作</t>
  </si>
  <si>
    <t>2011306</t>
  </si>
  <si>
    <t>外资管理</t>
  </si>
  <si>
    <t>2011307</t>
  </si>
  <si>
    <t>国内贸易管理</t>
  </si>
  <si>
    <t>2011308</t>
  </si>
  <si>
    <t>招商引资</t>
  </si>
  <si>
    <t>2011350</t>
  </si>
  <si>
    <t>2011399</t>
  </si>
  <si>
    <t>其他商贸事务支出</t>
  </si>
  <si>
    <t>20114</t>
  </si>
  <si>
    <t xml:space="preserve"> 知识产权事务</t>
  </si>
  <si>
    <t>2011401</t>
  </si>
  <si>
    <t>2011402</t>
  </si>
  <si>
    <t>2011403</t>
  </si>
  <si>
    <t>2011404</t>
  </si>
  <si>
    <t>专利审批</t>
  </si>
  <si>
    <t>2011405</t>
  </si>
  <si>
    <t>知识产权战略和规划</t>
  </si>
  <si>
    <t>2011408</t>
  </si>
  <si>
    <t>国际合作与交流</t>
  </si>
  <si>
    <t>2011409</t>
  </si>
  <si>
    <t>知识产权宏观管理</t>
  </si>
  <si>
    <t>2011410</t>
  </si>
  <si>
    <t>商标管理</t>
  </si>
  <si>
    <t>2011411</t>
  </si>
  <si>
    <t>原产地地理标志管理</t>
  </si>
  <si>
    <t>2011450</t>
  </si>
  <si>
    <t>2011499</t>
  </si>
  <si>
    <t>其他知识产权事务支出</t>
  </si>
  <si>
    <t>20123</t>
  </si>
  <si>
    <t xml:space="preserve"> 民族事务</t>
  </si>
  <si>
    <t>2012301</t>
  </si>
  <si>
    <t>2012302</t>
  </si>
  <si>
    <t>2012303</t>
  </si>
  <si>
    <t>2012304</t>
  </si>
  <si>
    <t>民族工作专项</t>
  </si>
  <si>
    <t>2012350</t>
  </si>
  <si>
    <t>2012399</t>
  </si>
  <si>
    <t>其他民族事务支出</t>
  </si>
  <si>
    <t>20125</t>
  </si>
  <si>
    <t xml:space="preserve"> 港澳台事务</t>
  </si>
  <si>
    <t>2012501</t>
  </si>
  <si>
    <t>2012502</t>
  </si>
  <si>
    <t>2012503</t>
  </si>
  <si>
    <t>2012504</t>
  </si>
  <si>
    <t>港澳事务</t>
  </si>
  <si>
    <t>2012505</t>
  </si>
  <si>
    <t>台湾事务</t>
  </si>
  <si>
    <t>2012550</t>
  </si>
  <si>
    <t>2012599</t>
  </si>
  <si>
    <t>其他港澳台事务支出</t>
  </si>
  <si>
    <t>20126</t>
  </si>
  <si>
    <t xml:space="preserve"> 档案事务</t>
  </si>
  <si>
    <t>2012601</t>
  </si>
  <si>
    <t>2012602</t>
  </si>
  <si>
    <t>2012603</t>
  </si>
  <si>
    <t>2012604</t>
  </si>
  <si>
    <t>档案馆</t>
  </si>
  <si>
    <t>2012699</t>
  </si>
  <si>
    <t>其他档案事务支出</t>
  </si>
  <si>
    <t>20128</t>
  </si>
  <si>
    <t xml:space="preserve"> 民主党派及工商联事务</t>
  </si>
  <si>
    <t>2012801</t>
  </si>
  <si>
    <t>2012802</t>
  </si>
  <si>
    <t>2012803</t>
  </si>
  <si>
    <t>2012804</t>
  </si>
  <si>
    <t>2012850</t>
  </si>
  <si>
    <t>2012899</t>
  </si>
  <si>
    <t>其他民主党派及工商联事务支出</t>
  </si>
  <si>
    <t>20129</t>
  </si>
  <si>
    <t xml:space="preserve"> 群众团体事务</t>
  </si>
  <si>
    <t>2012901</t>
  </si>
  <si>
    <t>2012902</t>
  </si>
  <si>
    <t>2012903</t>
  </si>
  <si>
    <t>2012906</t>
  </si>
  <si>
    <t>工会事务</t>
  </si>
  <si>
    <t>2012950</t>
  </si>
  <si>
    <t>2012999</t>
  </si>
  <si>
    <t>其他群众团体事务支出</t>
  </si>
  <si>
    <t>20131</t>
  </si>
  <si>
    <t xml:space="preserve"> 党委办公厅（室）及相关机构事务</t>
  </si>
  <si>
    <t>2013101</t>
  </si>
  <si>
    <t>2013102</t>
  </si>
  <si>
    <t>2013103</t>
  </si>
  <si>
    <t>2013105</t>
  </si>
  <si>
    <t>专项业务</t>
  </si>
  <si>
    <t>2013150</t>
  </si>
  <si>
    <t>2013199</t>
  </si>
  <si>
    <t>其他党委办公厅（室）及相关机构事务支出</t>
  </si>
  <si>
    <t>20132</t>
  </si>
  <si>
    <t xml:space="preserve"> 组织事务</t>
  </si>
  <si>
    <t>2013201</t>
  </si>
  <si>
    <t>2013202</t>
  </si>
  <si>
    <t>2013203</t>
  </si>
  <si>
    <t>2013204</t>
  </si>
  <si>
    <t>公务员事务</t>
  </si>
  <si>
    <t>2013250</t>
  </si>
  <si>
    <t>2013299</t>
  </si>
  <si>
    <t>其他组织事务支出</t>
  </si>
  <si>
    <t>20133</t>
  </si>
  <si>
    <t xml:space="preserve"> 宣传事务</t>
  </si>
  <si>
    <t>2013301</t>
  </si>
  <si>
    <t>2013302</t>
  </si>
  <si>
    <t>2013303</t>
  </si>
  <si>
    <t>2013304</t>
  </si>
  <si>
    <t>宣传管理</t>
  </si>
  <si>
    <t>2013350</t>
  </si>
  <si>
    <t>2013399</t>
  </si>
  <si>
    <t>其他宣传事务支出</t>
  </si>
  <si>
    <t>20134</t>
  </si>
  <si>
    <t xml:space="preserve"> 统战事务</t>
  </si>
  <si>
    <t>2013401</t>
  </si>
  <si>
    <t>2013402</t>
  </si>
  <si>
    <t>2013403</t>
  </si>
  <si>
    <t>2013404</t>
  </si>
  <si>
    <t>宗教事务</t>
  </si>
  <si>
    <t>2013405</t>
  </si>
  <si>
    <t>华侨事务</t>
  </si>
  <si>
    <t>2013450</t>
  </si>
  <si>
    <t>2013499</t>
  </si>
  <si>
    <t>其他统战事务支出</t>
  </si>
  <si>
    <t>20135</t>
  </si>
  <si>
    <t xml:space="preserve"> 对外联络事务</t>
  </si>
  <si>
    <t>2013501</t>
  </si>
  <si>
    <t>2013502</t>
  </si>
  <si>
    <t>2013503</t>
  </si>
  <si>
    <t>2013550</t>
  </si>
  <si>
    <t>2013599</t>
  </si>
  <si>
    <t>其他对外联络事务支出</t>
  </si>
  <si>
    <t>20136</t>
  </si>
  <si>
    <t xml:space="preserve"> 其他共产党事务支出</t>
  </si>
  <si>
    <t>2013601</t>
  </si>
  <si>
    <t>2013602</t>
  </si>
  <si>
    <t>2013603</t>
  </si>
  <si>
    <t>2013650</t>
  </si>
  <si>
    <t>2013699</t>
  </si>
  <si>
    <t>其他共产党事务支出</t>
  </si>
  <si>
    <t>20137</t>
  </si>
  <si>
    <t xml:space="preserve"> 网信事务</t>
  </si>
  <si>
    <t>2013701</t>
  </si>
  <si>
    <t>2013702</t>
  </si>
  <si>
    <t>2013703</t>
  </si>
  <si>
    <t>2013704</t>
  </si>
  <si>
    <t>信息安全事务</t>
  </si>
  <si>
    <t>2013750</t>
  </si>
  <si>
    <t>2013799</t>
  </si>
  <si>
    <t>其他网信事务支出</t>
  </si>
  <si>
    <t>20138</t>
  </si>
  <si>
    <t xml:space="preserve"> 市场监督管理事务</t>
  </si>
  <si>
    <t>2013801</t>
  </si>
  <si>
    <t>2013802</t>
  </si>
  <si>
    <t>2013803</t>
  </si>
  <si>
    <t>2013804</t>
  </si>
  <si>
    <t>市场主体管理</t>
  </si>
  <si>
    <t>2013805</t>
  </si>
  <si>
    <t>市场秩序执法</t>
  </si>
  <si>
    <t>2013808</t>
  </si>
  <si>
    <t>2013810</t>
  </si>
  <si>
    <t>质量基础</t>
  </si>
  <si>
    <t>2013812</t>
  </si>
  <si>
    <t>药品事务</t>
  </si>
  <si>
    <t>2013813</t>
  </si>
  <si>
    <t>医疗器械事务</t>
  </si>
  <si>
    <t>2013814</t>
  </si>
  <si>
    <t>化妆品事务</t>
  </si>
  <si>
    <t>2013815</t>
  </si>
  <si>
    <t>质量安全监管</t>
  </si>
  <si>
    <t>2013816</t>
  </si>
  <si>
    <t>食品安全监管</t>
  </si>
  <si>
    <t>2013850</t>
  </si>
  <si>
    <t>2013899</t>
  </si>
  <si>
    <t>其他市场监督管理事务</t>
  </si>
  <si>
    <t>20199</t>
  </si>
  <si>
    <t xml:space="preserve"> 其他一般公共服务支出</t>
  </si>
  <si>
    <t>2019901</t>
  </si>
  <si>
    <t>国家赔偿费用支出</t>
  </si>
  <si>
    <t>2019999</t>
  </si>
  <si>
    <t>其他一般公共服务支出</t>
  </si>
  <si>
    <t>202</t>
  </si>
  <si>
    <t>外交支出</t>
  </si>
  <si>
    <t>20201</t>
  </si>
  <si>
    <t xml:space="preserve"> 外交管理事务</t>
  </si>
  <si>
    <t>2020101</t>
  </si>
  <si>
    <t>2020102</t>
  </si>
  <si>
    <t>2020103</t>
  </si>
  <si>
    <t>2020104</t>
  </si>
  <si>
    <t>2020150</t>
  </si>
  <si>
    <t>2020199</t>
  </si>
  <si>
    <t>其他外交管理事务支出</t>
  </si>
  <si>
    <t>20202</t>
  </si>
  <si>
    <t xml:space="preserve"> 驻外机构</t>
  </si>
  <si>
    <t>2020201</t>
  </si>
  <si>
    <t>驻外使领馆(团、处)</t>
  </si>
  <si>
    <t>2020202</t>
  </si>
  <si>
    <t>其他驻外机构支出</t>
  </si>
  <si>
    <t>20203</t>
  </si>
  <si>
    <t xml:space="preserve"> 对外援助</t>
  </si>
  <si>
    <t>2020304</t>
  </si>
  <si>
    <t>援外优惠贷款贴息</t>
  </si>
  <si>
    <t>2020306</t>
  </si>
  <si>
    <t>对外援助</t>
  </si>
  <si>
    <t>20204</t>
  </si>
  <si>
    <t xml:space="preserve"> 国际组织</t>
  </si>
  <si>
    <t>2020401</t>
  </si>
  <si>
    <t>国际组织会费</t>
  </si>
  <si>
    <t>2020402</t>
  </si>
  <si>
    <t>国际组织捐赠</t>
  </si>
  <si>
    <t>2020403</t>
  </si>
  <si>
    <t>维和摊款</t>
  </si>
  <si>
    <t>2020404</t>
  </si>
  <si>
    <t>国际组织股金及基金</t>
  </si>
  <si>
    <t>2020499</t>
  </si>
  <si>
    <t>其他国际组织支出</t>
  </si>
  <si>
    <t>20205</t>
  </si>
  <si>
    <t xml:space="preserve"> 对外合作与交流</t>
  </si>
  <si>
    <t>2020503</t>
  </si>
  <si>
    <t>在华国际会议</t>
  </si>
  <si>
    <t>2020504</t>
  </si>
  <si>
    <t>国际交流活动</t>
  </si>
  <si>
    <t>2020505</t>
  </si>
  <si>
    <t>对外合作活动</t>
  </si>
  <si>
    <t>2020599</t>
  </si>
  <si>
    <t>其他对外合作与交流支出</t>
  </si>
  <si>
    <t>20206</t>
  </si>
  <si>
    <t xml:space="preserve"> 对外宣传</t>
  </si>
  <si>
    <t>2020601</t>
  </si>
  <si>
    <t>对外宣传</t>
  </si>
  <si>
    <t>20207</t>
  </si>
  <si>
    <t xml:space="preserve"> 边界勘界联检</t>
  </si>
  <si>
    <t>2020701</t>
  </si>
  <si>
    <t>边界勘界</t>
  </si>
  <si>
    <t>2020702</t>
  </si>
  <si>
    <t>边界联检</t>
  </si>
  <si>
    <t>2020703</t>
  </si>
  <si>
    <t>边界界桩维护</t>
  </si>
  <si>
    <t>2020799</t>
  </si>
  <si>
    <t>20208</t>
  </si>
  <si>
    <t xml:space="preserve"> 国际发展合作</t>
  </si>
  <si>
    <t>2020801</t>
  </si>
  <si>
    <t>2020802</t>
  </si>
  <si>
    <t>2020803</t>
  </si>
  <si>
    <t>2020850</t>
  </si>
  <si>
    <t>2020899</t>
  </si>
  <si>
    <t>其他国际发展合作支出</t>
  </si>
  <si>
    <t>20299</t>
  </si>
  <si>
    <t xml:space="preserve"> 其他外交支出</t>
  </si>
  <si>
    <t>2029999</t>
  </si>
  <si>
    <t>其他外交支出</t>
  </si>
  <si>
    <t>203</t>
  </si>
  <si>
    <t>20301</t>
  </si>
  <si>
    <t xml:space="preserve"> 现役部队</t>
  </si>
  <si>
    <t>2030101</t>
  </si>
  <si>
    <t>现役部队</t>
  </si>
  <si>
    <t>20304</t>
  </si>
  <si>
    <t xml:space="preserve"> 国防科研事业</t>
  </si>
  <si>
    <t>2030401</t>
  </si>
  <si>
    <t>国防科研事业</t>
  </si>
  <si>
    <t>20305</t>
  </si>
  <si>
    <t xml:space="preserve"> 专项工程</t>
  </si>
  <si>
    <t>2030501</t>
  </si>
  <si>
    <t>专项工程</t>
  </si>
  <si>
    <t>20306</t>
  </si>
  <si>
    <t xml:space="preserve"> 国防动员</t>
  </si>
  <si>
    <t>2030601</t>
  </si>
  <si>
    <t>兵役征集</t>
  </si>
  <si>
    <t>2030602</t>
  </si>
  <si>
    <t>经济动员</t>
  </si>
  <si>
    <t>2030603</t>
  </si>
  <si>
    <t>人民防空</t>
  </si>
  <si>
    <t>2030604</t>
  </si>
  <si>
    <t>交通战备</t>
  </si>
  <si>
    <t>2030605</t>
  </si>
  <si>
    <t>国防教育</t>
  </si>
  <si>
    <t>2030606</t>
  </si>
  <si>
    <t>预备役部队</t>
  </si>
  <si>
    <t>2030607</t>
  </si>
  <si>
    <t>民兵</t>
  </si>
  <si>
    <t>2030608</t>
  </si>
  <si>
    <t>边海防</t>
  </si>
  <si>
    <t>2030699</t>
  </si>
  <si>
    <t>其他国防动员支出</t>
  </si>
  <si>
    <t>20399</t>
  </si>
  <si>
    <t xml:space="preserve"> 其他国防支出</t>
  </si>
  <si>
    <t>2039999</t>
  </si>
  <si>
    <t>其他国防支出</t>
  </si>
  <si>
    <t>204</t>
  </si>
  <si>
    <t>20401</t>
  </si>
  <si>
    <t xml:space="preserve"> 武装警察部队</t>
  </si>
  <si>
    <t>2040101</t>
  </si>
  <si>
    <t>武装警察部队</t>
  </si>
  <si>
    <t>2040199</t>
  </si>
  <si>
    <t>其他武装警察部队支出</t>
  </si>
  <si>
    <t>20402</t>
  </si>
  <si>
    <t xml:space="preserve"> 公安</t>
  </si>
  <si>
    <t>2040201</t>
  </si>
  <si>
    <t>2040202</t>
  </si>
  <si>
    <t>2040203</t>
  </si>
  <si>
    <t>2040219</t>
  </si>
  <si>
    <t>2040220</t>
  </si>
  <si>
    <t>执法办案</t>
  </si>
  <si>
    <t>2040221</t>
  </si>
  <si>
    <t>特别业务</t>
  </si>
  <si>
    <t>2040222</t>
  </si>
  <si>
    <t>特勤业务</t>
  </si>
  <si>
    <t>2040223</t>
  </si>
  <si>
    <t>移民事务</t>
  </si>
  <si>
    <t>2040250</t>
  </si>
  <si>
    <t>2040299</t>
  </si>
  <si>
    <t>其他公安支出</t>
  </si>
  <si>
    <t>20403</t>
  </si>
  <si>
    <t xml:space="preserve"> 国家安全</t>
  </si>
  <si>
    <t>2040301</t>
  </si>
  <si>
    <t>2040302</t>
  </si>
  <si>
    <t>2040303</t>
  </si>
  <si>
    <t>2040304</t>
  </si>
  <si>
    <t>安全业务</t>
  </si>
  <si>
    <t>2040350</t>
  </si>
  <si>
    <t>2040399</t>
  </si>
  <si>
    <t>其他国家安全支出</t>
  </si>
  <si>
    <t>20404</t>
  </si>
  <si>
    <t xml:space="preserve"> 检察</t>
  </si>
  <si>
    <t>2040401</t>
  </si>
  <si>
    <t>2040402</t>
  </si>
  <si>
    <t>2040403</t>
  </si>
  <si>
    <t>2040409</t>
  </si>
  <si>
    <t>“两房”建设</t>
  </si>
  <si>
    <t>2040410</t>
  </si>
  <si>
    <t>检察监督</t>
  </si>
  <si>
    <t>2040450</t>
  </si>
  <si>
    <t>2040499</t>
  </si>
  <si>
    <t>其他检察支出</t>
  </si>
  <si>
    <t>20405</t>
  </si>
  <si>
    <t xml:space="preserve"> 法院</t>
  </si>
  <si>
    <t>2040501</t>
  </si>
  <si>
    <t>2040502</t>
  </si>
  <si>
    <t>2040503</t>
  </si>
  <si>
    <t>2040504</t>
  </si>
  <si>
    <t>案件审判</t>
  </si>
  <si>
    <t>2040505</t>
  </si>
  <si>
    <t>案件执行</t>
  </si>
  <si>
    <t>2040506</t>
  </si>
  <si>
    <t>“两庭”建设</t>
  </si>
  <si>
    <t>2040550</t>
  </si>
  <si>
    <t>2040599</t>
  </si>
  <si>
    <t>其他法院支出</t>
  </si>
  <si>
    <t>20406</t>
  </si>
  <si>
    <t xml:space="preserve"> 司法</t>
  </si>
  <si>
    <t>2040601</t>
  </si>
  <si>
    <t>2040602</t>
  </si>
  <si>
    <t>2040603</t>
  </si>
  <si>
    <t>2040604</t>
  </si>
  <si>
    <t>基层司法业务</t>
  </si>
  <si>
    <t>2040605</t>
  </si>
  <si>
    <t>普法宣传</t>
  </si>
  <si>
    <t>2040606</t>
  </si>
  <si>
    <t>律师管理</t>
  </si>
  <si>
    <t>2040607</t>
  </si>
  <si>
    <t>公共法律服务</t>
  </si>
  <si>
    <t>2040608</t>
  </si>
  <si>
    <t>国家统一法律职业资格考试</t>
  </si>
  <si>
    <t>2040610</t>
  </si>
  <si>
    <t>社区矫正</t>
  </si>
  <si>
    <t>2040612</t>
  </si>
  <si>
    <t>法制建设</t>
  </si>
  <si>
    <t>2040613</t>
  </si>
  <si>
    <t>2040650</t>
  </si>
  <si>
    <t>2040699</t>
  </si>
  <si>
    <t>其他司法支出</t>
  </si>
  <si>
    <t>20407</t>
  </si>
  <si>
    <t xml:space="preserve"> 监狱</t>
  </si>
  <si>
    <t>2040701</t>
  </si>
  <si>
    <t>2040702</t>
  </si>
  <si>
    <t>2040703</t>
  </si>
  <si>
    <t>2040704</t>
  </si>
  <si>
    <t>犯人生活</t>
  </si>
  <si>
    <t>2040705</t>
  </si>
  <si>
    <t>犯人改造</t>
  </si>
  <si>
    <t>2040706</t>
  </si>
  <si>
    <t>狱政设施建设</t>
  </si>
  <si>
    <t>2040707</t>
  </si>
  <si>
    <t>2040750</t>
  </si>
  <si>
    <t>2040799</t>
  </si>
  <si>
    <t>其他监狱支出</t>
  </si>
  <si>
    <t>20408</t>
  </si>
  <si>
    <t xml:space="preserve"> 强制隔离戒毒</t>
  </si>
  <si>
    <t>2040801</t>
  </si>
  <si>
    <t>2040802</t>
  </si>
  <si>
    <t>2040803</t>
  </si>
  <si>
    <t>2040804</t>
  </si>
  <si>
    <t>强制隔离戒毒人员生活</t>
  </si>
  <si>
    <t>2040805</t>
  </si>
  <si>
    <t>强制隔离戒毒人员教育</t>
  </si>
  <si>
    <t>2040806</t>
  </si>
  <si>
    <t>所政设施建设</t>
  </si>
  <si>
    <t>2040807</t>
  </si>
  <si>
    <t>2040850</t>
  </si>
  <si>
    <t>2040899</t>
  </si>
  <si>
    <t>其他强制隔离戒毒支出</t>
  </si>
  <si>
    <t>20409</t>
  </si>
  <si>
    <t xml:space="preserve"> 国家保密</t>
  </si>
  <si>
    <t>2040901</t>
  </si>
  <si>
    <t>2040902</t>
  </si>
  <si>
    <t>2040903</t>
  </si>
  <si>
    <t>2040904</t>
  </si>
  <si>
    <t>保密技术</t>
  </si>
  <si>
    <t>2040905</t>
  </si>
  <si>
    <t>保密管理</t>
  </si>
  <si>
    <t>2040950</t>
  </si>
  <si>
    <t>2040999</t>
  </si>
  <si>
    <t>其他国家保密支出</t>
  </si>
  <si>
    <t>20410</t>
  </si>
  <si>
    <t xml:space="preserve"> 缉私警察</t>
  </si>
  <si>
    <t>2041001</t>
  </si>
  <si>
    <t>2041002</t>
  </si>
  <si>
    <t>2041006</t>
  </si>
  <si>
    <t>2041007</t>
  </si>
  <si>
    <t>缉私业务</t>
  </si>
  <si>
    <t>2041099</t>
  </si>
  <si>
    <t>其他缉私警察支出</t>
  </si>
  <si>
    <t>20499</t>
  </si>
  <si>
    <t xml:space="preserve"> 其他公共安全支出</t>
  </si>
  <si>
    <t>2049902</t>
  </si>
  <si>
    <t>国家司法救助支出</t>
  </si>
  <si>
    <t>2049999</t>
  </si>
  <si>
    <t>其他公共安全支出</t>
  </si>
  <si>
    <t>205</t>
  </si>
  <si>
    <t>20501</t>
  </si>
  <si>
    <t xml:space="preserve"> 教育管理事务</t>
  </si>
  <si>
    <t>2050101</t>
  </si>
  <si>
    <t>2050102</t>
  </si>
  <si>
    <t>2050103</t>
  </si>
  <si>
    <t>2050199</t>
  </si>
  <si>
    <t>其他教育管理事务支出</t>
  </si>
  <si>
    <t>20502</t>
  </si>
  <si>
    <t xml:space="preserve"> 普通教育</t>
  </si>
  <si>
    <t>2050201</t>
  </si>
  <si>
    <t>学前教育</t>
  </si>
  <si>
    <t>2050202</t>
  </si>
  <si>
    <t>小学教育</t>
  </si>
  <si>
    <t>2050203</t>
  </si>
  <si>
    <t>初中教育</t>
  </si>
  <si>
    <t>2050204</t>
  </si>
  <si>
    <t>高中教育</t>
  </si>
  <si>
    <t>2050205</t>
  </si>
  <si>
    <t>高等教育</t>
  </si>
  <si>
    <t>2050299</t>
  </si>
  <si>
    <t>其他普通教育支出</t>
  </si>
  <si>
    <t>20503</t>
  </si>
  <si>
    <t xml:space="preserve"> 职业教育</t>
  </si>
  <si>
    <t>2050301</t>
  </si>
  <si>
    <t>初等职业教育</t>
  </si>
  <si>
    <t>2050302</t>
  </si>
  <si>
    <t>中等职业教育</t>
  </si>
  <si>
    <t>2050303</t>
  </si>
  <si>
    <t>技校教育</t>
  </si>
  <si>
    <t>2050305</t>
  </si>
  <si>
    <t>高等职业教育</t>
  </si>
  <si>
    <t>2050399</t>
  </si>
  <si>
    <t>其他职业教育支出</t>
  </si>
  <si>
    <t>20504</t>
  </si>
  <si>
    <t xml:space="preserve"> 成人教育</t>
  </si>
  <si>
    <t>2050401</t>
  </si>
  <si>
    <t>成人初等教育</t>
  </si>
  <si>
    <t>2050402</t>
  </si>
  <si>
    <t>成人中等教育</t>
  </si>
  <si>
    <t>2050403</t>
  </si>
  <si>
    <t>成人高等教育</t>
  </si>
  <si>
    <t>2050404</t>
  </si>
  <si>
    <t>成人广播电视教育</t>
  </si>
  <si>
    <t>2050499</t>
  </si>
  <si>
    <t>其他成人教育支出</t>
  </si>
  <si>
    <t>20505</t>
  </si>
  <si>
    <t xml:space="preserve"> 广播电视教育</t>
  </si>
  <si>
    <t>2050501</t>
  </si>
  <si>
    <t>广播电视学校</t>
  </si>
  <si>
    <t>2050502</t>
  </si>
  <si>
    <t>教育电视台</t>
  </si>
  <si>
    <t>2050599</t>
  </si>
  <si>
    <t>其他广播电视教育支出</t>
  </si>
  <si>
    <t>20506</t>
  </si>
  <si>
    <t xml:space="preserve"> 留学教育</t>
  </si>
  <si>
    <t>2050601</t>
  </si>
  <si>
    <t>出国留学教育</t>
  </si>
  <si>
    <t>2050602</t>
  </si>
  <si>
    <t>来华留学教育</t>
  </si>
  <si>
    <t>2050699</t>
  </si>
  <si>
    <t>其他留学教育支出</t>
  </si>
  <si>
    <t>20507</t>
  </si>
  <si>
    <t xml:space="preserve"> 特殊教育</t>
  </si>
  <si>
    <t>2050701</t>
  </si>
  <si>
    <t>特殊学校教育</t>
  </si>
  <si>
    <t>2050702</t>
  </si>
  <si>
    <t>工读学校教育</t>
  </si>
  <si>
    <t>2050799</t>
  </si>
  <si>
    <t>其他特殊教育支出</t>
  </si>
  <si>
    <t>20508</t>
  </si>
  <si>
    <t xml:space="preserve"> 进修及培训</t>
  </si>
  <si>
    <t>2050801</t>
  </si>
  <si>
    <t>教师进修</t>
  </si>
  <si>
    <t>2050802</t>
  </si>
  <si>
    <t>干部教育</t>
  </si>
  <si>
    <t>2050803</t>
  </si>
  <si>
    <t>培训支出</t>
  </si>
  <si>
    <t>2050804</t>
  </si>
  <si>
    <t>退役士兵能力提升</t>
  </si>
  <si>
    <t>2050899</t>
  </si>
  <si>
    <t>其他进修及培训</t>
  </si>
  <si>
    <t>20509</t>
  </si>
  <si>
    <t xml:space="preserve"> 教育费附加安排的支出</t>
  </si>
  <si>
    <t>2050901</t>
  </si>
  <si>
    <t>农村中小学校舍建设</t>
  </si>
  <si>
    <t>2050902</t>
  </si>
  <si>
    <t>农村中小学教学设施</t>
  </si>
  <si>
    <t>2050903</t>
  </si>
  <si>
    <t>城市中小学校舍建设</t>
  </si>
  <si>
    <t>2050904</t>
  </si>
  <si>
    <t>城市中小学教学设施</t>
  </si>
  <si>
    <t>2050905</t>
  </si>
  <si>
    <t>中等职业学校教学设施</t>
  </si>
  <si>
    <t>2050999</t>
  </si>
  <si>
    <t>其他教育费附加安排的支出</t>
  </si>
  <si>
    <t>20599</t>
  </si>
  <si>
    <t xml:space="preserve"> 其他教育支出</t>
  </si>
  <si>
    <t>2059999</t>
  </si>
  <si>
    <t>其他教育支出</t>
  </si>
  <si>
    <t>206</t>
  </si>
  <si>
    <t>20601</t>
  </si>
  <si>
    <t xml:space="preserve"> 科学技术管理事务</t>
  </si>
  <si>
    <t>2060101</t>
  </si>
  <si>
    <t>2060102</t>
  </si>
  <si>
    <t>2060103</t>
  </si>
  <si>
    <t>2060199</t>
  </si>
  <si>
    <t>其他科学技术管理事务支出</t>
  </si>
  <si>
    <t>20602</t>
  </si>
  <si>
    <t xml:space="preserve"> 基础研究</t>
  </si>
  <si>
    <t>2060201</t>
  </si>
  <si>
    <t>机构运行</t>
  </si>
  <si>
    <t>2060203</t>
  </si>
  <si>
    <t>自然科学基金</t>
  </si>
  <si>
    <t>2060204</t>
  </si>
  <si>
    <t>实验室及相关设施</t>
  </si>
  <si>
    <t>2060205</t>
  </si>
  <si>
    <t>重大科学工程</t>
  </si>
  <si>
    <t>2060206</t>
  </si>
  <si>
    <t>专项基础科研</t>
  </si>
  <si>
    <t>2060207</t>
  </si>
  <si>
    <t>专项技术基础</t>
  </si>
  <si>
    <t>2060208</t>
  </si>
  <si>
    <t>科技人才队伍建设</t>
  </si>
  <si>
    <t>2060299</t>
  </si>
  <si>
    <t>其他基础研究支出</t>
  </si>
  <si>
    <t>20603</t>
  </si>
  <si>
    <t xml:space="preserve"> 应用研究</t>
  </si>
  <si>
    <t>2060301</t>
  </si>
  <si>
    <t>2060302</t>
  </si>
  <si>
    <t>社会公益研究</t>
  </si>
  <si>
    <t>2060303</t>
  </si>
  <si>
    <t>高技术研究</t>
  </si>
  <si>
    <t>2060304</t>
  </si>
  <si>
    <t>专项科研试制</t>
  </si>
  <si>
    <t>2060399</t>
  </si>
  <si>
    <t>其他应用研究支出</t>
  </si>
  <si>
    <t>20604</t>
  </si>
  <si>
    <t xml:space="preserve"> 技术研究与开发</t>
  </si>
  <si>
    <t>2060401</t>
  </si>
  <si>
    <t>2060404</t>
  </si>
  <si>
    <t>科技成果转化与扩散</t>
  </si>
  <si>
    <t>2060405</t>
  </si>
  <si>
    <t>共性技术研究与开发</t>
  </si>
  <si>
    <t>2060499</t>
  </si>
  <si>
    <t>其他技术研究与开发支出</t>
  </si>
  <si>
    <t>20605</t>
  </si>
  <si>
    <t xml:space="preserve"> 科技条件与服务</t>
  </si>
  <si>
    <t>2060501</t>
  </si>
  <si>
    <t>2060502</t>
  </si>
  <si>
    <t>技术创新服务体系</t>
  </si>
  <si>
    <t>2060503</t>
  </si>
  <si>
    <t>科技条件专项</t>
  </si>
  <si>
    <t>2060599</t>
  </si>
  <si>
    <t>其他科技条件与服务支出</t>
  </si>
  <si>
    <t>20606</t>
  </si>
  <si>
    <t xml:space="preserve"> 社会科学</t>
  </si>
  <si>
    <t>2060601</t>
  </si>
  <si>
    <t>社会科学研究机构</t>
  </si>
  <si>
    <t>2060602</t>
  </si>
  <si>
    <t>社会科学研究</t>
  </si>
  <si>
    <t>2060603</t>
  </si>
  <si>
    <t>社科基金支出</t>
  </si>
  <si>
    <t>2060699</t>
  </si>
  <si>
    <t>其他社会科学支出</t>
  </si>
  <si>
    <t>20607</t>
  </si>
  <si>
    <t xml:space="preserve"> 科学技术普及</t>
  </si>
  <si>
    <t>2060701</t>
  </si>
  <si>
    <t>2060702</t>
  </si>
  <si>
    <t>科普活动</t>
  </si>
  <si>
    <t>2060703</t>
  </si>
  <si>
    <t>青少年科技活动</t>
  </si>
  <si>
    <t>2060704</t>
  </si>
  <si>
    <t>学术交流活动</t>
  </si>
  <si>
    <t>2060705</t>
  </si>
  <si>
    <t>科技馆站</t>
  </si>
  <si>
    <t>2060799</t>
  </si>
  <si>
    <t>其他科学技术普及支出</t>
  </si>
  <si>
    <t>20608</t>
  </si>
  <si>
    <t xml:space="preserve"> 科技交流与合作</t>
  </si>
  <si>
    <t>2060801</t>
  </si>
  <si>
    <t>国际交流与合作</t>
  </si>
  <si>
    <t>2060802</t>
  </si>
  <si>
    <t>重大科技合作项目</t>
  </si>
  <si>
    <t>2060899</t>
  </si>
  <si>
    <t>其他科技交流与合作支出</t>
  </si>
  <si>
    <t>20609</t>
  </si>
  <si>
    <t xml:space="preserve"> 科技重大项目</t>
  </si>
  <si>
    <t>2060901</t>
  </si>
  <si>
    <t>科技重大专项</t>
  </si>
  <si>
    <t>2060902</t>
  </si>
  <si>
    <t>重点研发计划</t>
  </si>
  <si>
    <t>2060999</t>
  </si>
  <si>
    <t>其他科技重大项目</t>
  </si>
  <si>
    <t>20699</t>
  </si>
  <si>
    <t xml:space="preserve"> 其他科学技术支出</t>
  </si>
  <si>
    <t>2069901</t>
  </si>
  <si>
    <t>科技奖励</t>
  </si>
  <si>
    <t>2069902</t>
  </si>
  <si>
    <t>核应急</t>
  </si>
  <si>
    <t>2069903</t>
  </si>
  <si>
    <t>转制科研机构</t>
  </si>
  <si>
    <t>2069999</t>
  </si>
  <si>
    <t>其他科学技术支出</t>
  </si>
  <si>
    <t>207</t>
  </si>
  <si>
    <t>20701</t>
  </si>
  <si>
    <t xml:space="preserve"> 文化和旅游</t>
  </si>
  <si>
    <t>2070101</t>
  </si>
  <si>
    <t>2070102</t>
  </si>
  <si>
    <t>2070103</t>
  </si>
  <si>
    <t>2070104</t>
  </si>
  <si>
    <t>图书馆</t>
  </si>
  <si>
    <t>2070105</t>
  </si>
  <si>
    <t>文化展示及纪念机构</t>
  </si>
  <si>
    <t>2070106</t>
  </si>
  <si>
    <t>艺术表演场所</t>
  </si>
  <si>
    <t>2070107</t>
  </si>
  <si>
    <t>艺术表演团体</t>
  </si>
  <si>
    <t>2070108</t>
  </si>
  <si>
    <t>文化活动</t>
  </si>
  <si>
    <t>2070109</t>
  </si>
  <si>
    <t>群众文化</t>
  </si>
  <si>
    <t>2070110</t>
  </si>
  <si>
    <t>文化和旅游交流与合作</t>
  </si>
  <si>
    <t>2070111</t>
  </si>
  <si>
    <t>文化创作与保护</t>
  </si>
  <si>
    <t>2070112</t>
  </si>
  <si>
    <t>文化和旅游市场管理</t>
  </si>
  <si>
    <t>2070113</t>
  </si>
  <si>
    <t>旅游宣传</t>
  </si>
  <si>
    <t>2070114</t>
  </si>
  <si>
    <t>文化和旅游管理事务</t>
  </si>
  <si>
    <t>2070199</t>
  </si>
  <si>
    <t>其他文化和旅游支出</t>
  </si>
  <si>
    <t>20702</t>
  </si>
  <si>
    <t xml:space="preserve"> 文物</t>
  </si>
  <si>
    <t>2070201</t>
  </si>
  <si>
    <t>2070202</t>
  </si>
  <si>
    <t>2070203</t>
  </si>
  <si>
    <t>2070204</t>
  </si>
  <si>
    <t>文物保护</t>
  </si>
  <si>
    <t>2070205</t>
  </si>
  <si>
    <t>博物馆</t>
  </si>
  <si>
    <t>2070206</t>
  </si>
  <si>
    <t>历史名城与古迹</t>
  </si>
  <si>
    <t>2070299</t>
  </si>
  <si>
    <t>其他文物支出</t>
  </si>
  <si>
    <t>20703</t>
  </si>
  <si>
    <t xml:space="preserve"> 体育</t>
  </si>
  <si>
    <t>2070301</t>
  </si>
  <si>
    <t>2070302</t>
  </si>
  <si>
    <t>2070303</t>
  </si>
  <si>
    <t>2070304</t>
  </si>
  <si>
    <t>运动项目管理</t>
  </si>
  <si>
    <t>2070305</t>
  </si>
  <si>
    <t>体育竞赛</t>
  </si>
  <si>
    <t>2070306</t>
  </si>
  <si>
    <t>体育训练</t>
  </si>
  <si>
    <t>2070307</t>
  </si>
  <si>
    <t>体育场馆</t>
  </si>
  <si>
    <t>2070308</t>
  </si>
  <si>
    <t>群众体育</t>
  </si>
  <si>
    <t>2070309</t>
  </si>
  <si>
    <t>体育交流与合作</t>
  </si>
  <si>
    <t>2070399</t>
  </si>
  <si>
    <t>其他体育支出</t>
  </si>
  <si>
    <t>20706</t>
  </si>
  <si>
    <t xml:space="preserve"> 新闻出版电影</t>
  </si>
  <si>
    <t>2070601</t>
  </si>
  <si>
    <t>2070602</t>
  </si>
  <si>
    <t>2070603</t>
  </si>
  <si>
    <t>2070604</t>
  </si>
  <si>
    <t>新闻通讯</t>
  </si>
  <si>
    <t>2070605</t>
  </si>
  <si>
    <t>出版发行</t>
  </si>
  <si>
    <t>2070606</t>
  </si>
  <si>
    <t>版权管理</t>
  </si>
  <si>
    <t>2070607</t>
  </si>
  <si>
    <t>电影</t>
  </si>
  <si>
    <t>2070699</t>
  </si>
  <si>
    <t>其他新闻出版电影支出</t>
  </si>
  <si>
    <t>20708</t>
  </si>
  <si>
    <t xml:space="preserve"> 广播电视</t>
  </si>
  <si>
    <t>2070801</t>
  </si>
  <si>
    <t>2070802</t>
  </si>
  <si>
    <t>2070803</t>
  </si>
  <si>
    <t>2070806</t>
  </si>
  <si>
    <t>监测监管</t>
  </si>
  <si>
    <t>2070807</t>
  </si>
  <si>
    <t>传输发射</t>
  </si>
  <si>
    <t>2070808</t>
  </si>
  <si>
    <t>广播电视事务</t>
  </si>
  <si>
    <t>2070899</t>
  </si>
  <si>
    <t>其他广播电视支出</t>
  </si>
  <si>
    <t>20799</t>
  </si>
  <si>
    <t xml:space="preserve"> 其他文化旅游体育与传媒支出</t>
  </si>
  <si>
    <t>2079902</t>
  </si>
  <si>
    <t>宣传文化发展专项支出</t>
  </si>
  <si>
    <t>2079903</t>
  </si>
  <si>
    <t>文化产业发展专项支出</t>
  </si>
  <si>
    <t>2079999</t>
  </si>
  <si>
    <t>其他文化旅游体育与传媒支出</t>
  </si>
  <si>
    <t>208</t>
  </si>
  <si>
    <t>20801</t>
  </si>
  <si>
    <t xml:space="preserve"> 人力资源和社会保障管理事务</t>
  </si>
  <si>
    <t>2080101</t>
  </si>
  <si>
    <t>2080102</t>
  </si>
  <si>
    <t>2080103</t>
  </si>
  <si>
    <t>2080104</t>
  </si>
  <si>
    <t>综合业务管理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</si>
  <si>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</si>
  <si>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</si>
  <si>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</si>
  <si>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</si>
  <si>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</si>
  <si>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</si>
  <si>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2080108</t>
  </si>
  <si>
    <t>2080109</t>
  </si>
  <si>
    <t>社会保险经办机构</t>
  </si>
  <si>
    <t>2080110</t>
  </si>
  <si>
    <t>劳动关系和维权</t>
  </si>
  <si>
    <t>2080111</t>
  </si>
  <si>
    <t>公共就业服务和职业技能鉴定机构</t>
  </si>
  <si>
    <t>2080112</t>
  </si>
  <si>
    <t>劳动人事争议调解仲裁</t>
  </si>
  <si>
    <t>2080113</t>
  </si>
  <si>
    <t>政府特殊津贴</t>
  </si>
  <si>
    <t>2080114</t>
  </si>
  <si>
    <t>资助留学回国人员</t>
  </si>
  <si>
    <t>2080115</t>
  </si>
  <si>
    <t>博士后日常经费</t>
  </si>
  <si>
    <t>2080116</t>
  </si>
  <si>
    <t>引进人才费用</t>
  </si>
  <si>
    <t>2080150</t>
  </si>
  <si>
    <t>2080199</t>
  </si>
  <si>
    <t>其他人力资源和社会保障管理事务支出</t>
  </si>
  <si>
    <t>20802</t>
  </si>
  <si>
    <t xml:space="preserve"> 民政管理事务</t>
  </si>
  <si>
    <t>2080201</t>
  </si>
  <si>
    <t>2080202</t>
  </si>
  <si>
    <t>2080203</t>
  </si>
  <si>
    <t>2080206</t>
  </si>
  <si>
    <t>社会组织管理</t>
  </si>
  <si>
    <t>2080207</t>
  </si>
  <si>
    <t>行政区划和地名管理</t>
  </si>
  <si>
    <t>2080208</t>
  </si>
  <si>
    <t>基层政权建设和社区治理</t>
  </si>
  <si>
    <t>2080299</t>
  </si>
  <si>
    <t>其他民政管理事务支出</t>
  </si>
  <si>
    <t>20804</t>
  </si>
  <si>
    <t xml:space="preserve"> 补充全国社会保障基金</t>
  </si>
  <si>
    <t>2080402</t>
  </si>
  <si>
    <t>用一般公共预算补充基金</t>
  </si>
  <si>
    <t>20805</t>
  </si>
  <si>
    <t xml:space="preserve"> 行政事业单位养老支出</t>
  </si>
  <si>
    <t>2080501</t>
  </si>
  <si>
    <t>行政单位离退休</t>
  </si>
  <si>
    <t>2080502</t>
  </si>
  <si>
    <t>事业单位离退休</t>
  </si>
  <si>
    <t>208050201</t>
  </si>
  <si>
    <t>教育事业单位离退休</t>
  </si>
  <si>
    <t>208050202</t>
  </si>
  <si>
    <t>其他事业单位离退休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</si>
  <si>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</si>
  <si>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</si>
  <si>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</si>
  <si>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</si>
  <si>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</si>
  <si>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</si>
  <si>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2080507</t>
  </si>
  <si>
    <t>对机关事业单位基本养老保险基金的补助</t>
  </si>
  <si>
    <t>2080508</t>
  </si>
  <si>
    <t>对机关事业单位职业年金的补助</t>
  </si>
  <si>
    <t>2080599</t>
  </si>
  <si>
    <t>其他行政事业单位养老支出</t>
  </si>
  <si>
    <t>20806</t>
  </si>
  <si>
    <t xml:space="preserve"> 企业改革补助</t>
  </si>
  <si>
    <t>2080601</t>
  </si>
  <si>
    <t>企业关闭破产补助</t>
  </si>
  <si>
    <t>2080602</t>
  </si>
  <si>
    <t>厂办大集体改革补助</t>
  </si>
  <si>
    <t>2080699</t>
  </si>
  <si>
    <t>其他企业改革发展补助</t>
  </si>
  <si>
    <t>20807</t>
  </si>
  <si>
    <t xml:space="preserve"> 就业补助</t>
  </si>
  <si>
    <t>2080701</t>
  </si>
  <si>
    <t>就业创业服务补贴</t>
  </si>
  <si>
    <t>2080702</t>
  </si>
  <si>
    <t>职业培训补贴</t>
  </si>
  <si>
    <t>2080704</t>
  </si>
  <si>
    <t>社会保险补贴</t>
  </si>
  <si>
    <t>2080705</t>
  </si>
  <si>
    <t>公益性岗位补贴</t>
  </si>
  <si>
    <t>2080709</t>
  </si>
  <si>
    <t>职业技能鉴定补贴</t>
  </si>
  <si>
    <t>2080711</t>
  </si>
  <si>
    <t>就业见习补贴</t>
  </si>
  <si>
    <t>2080712</t>
  </si>
  <si>
    <t>高技能人才培养补助</t>
  </si>
  <si>
    <t>2080713</t>
  </si>
  <si>
    <t>促进创业补贴</t>
  </si>
  <si>
    <t>2080799</t>
  </si>
  <si>
    <t>其他就业补助支出</t>
  </si>
  <si>
    <t>20808</t>
  </si>
  <si>
    <t xml:space="preserve"> 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</si>
  <si>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</si>
  <si>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</si>
  <si>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</si>
  <si>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</si>
  <si>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</si>
  <si>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</si>
  <si>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</si>
  <si>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</si>
  <si>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</si>
  <si>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</si>
  <si>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</si>
  <si>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</si>
  <si>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2080808</t>
  </si>
  <si>
    <t>烈士纪念设施管理维护</t>
  </si>
  <si>
    <t>2080899</t>
  </si>
  <si>
    <t>其他优抚支出</t>
  </si>
  <si>
    <t>20809</t>
  </si>
  <si>
    <t xml:space="preserve"> 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</si>
  <si>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</si>
  <si>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</si>
  <si>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</si>
  <si>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</si>
  <si>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</si>
  <si>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</si>
  <si>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2080904</t>
  </si>
  <si>
    <t>退役士兵管理教育</t>
  </si>
  <si>
    <t>2080905</t>
  </si>
  <si>
    <t>军队转业干部安置</t>
  </si>
  <si>
    <t>2080999</t>
  </si>
  <si>
    <t>其他退役安置支出</t>
  </si>
  <si>
    <t>20810</t>
  </si>
  <si>
    <t xml:space="preserve"> 社会福利</t>
  </si>
  <si>
    <t>2081001</t>
  </si>
  <si>
    <t>儿童福利</t>
  </si>
  <si>
    <t>2081002</t>
  </si>
  <si>
    <t>老年福利</t>
  </si>
  <si>
    <t>2081003</t>
  </si>
  <si>
    <t>康复辅具</t>
  </si>
  <si>
    <t>2081004</t>
  </si>
  <si>
    <t>殡葬</t>
  </si>
  <si>
    <t>2081005</t>
  </si>
  <si>
    <t>社会福利事业单位</t>
  </si>
  <si>
    <t>2081006</t>
  </si>
  <si>
    <t>养老服务</t>
  </si>
  <si>
    <t>2081099</t>
  </si>
  <si>
    <t>其他社会福利支出</t>
  </si>
  <si>
    <t>20811</t>
  </si>
  <si>
    <t xml:space="preserve"> 残疾人事业</t>
  </si>
  <si>
    <t>2081101</t>
  </si>
  <si>
    <t>2081102</t>
  </si>
  <si>
    <t>2081103</t>
  </si>
  <si>
    <t>2081104</t>
  </si>
  <si>
    <t>残疾人康复</t>
  </si>
  <si>
    <t>2081105</t>
  </si>
  <si>
    <t>残疾人就业和扶贫</t>
  </si>
  <si>
    <t>2081106</t>
  </si>
  <si>
    <t>残疾人体育</t>
  </si>
  <si>
    <t>2081107</t>
  </si>
  <si>
    <t>残疾人生活和护理补贴</t>
  </si>
  <si>
    <t>2081199</t>
  </si>
  <si>
    <t>其他残疾人事业支出</t>
  </si>
  <si>
    <t>20816</t>
  </si>
  <si>
    <t xml:space="preserve"> 红十字事业</t>
  </si>
  <si>
    <t>2081601</t>
  </si>
  <si>
    <t>2081602</t>
  </si>
  <si>
    <t>2081603</t>
  </si>
  <si>
    <t>2081699</t>
  </si>
  <si>
    <t>其他红十字事业支出</t>
  </si>
  <si>
    <t>20819</t>
  </si>
  <si>
    <t xml:space="preserve"> 最低生活保障</t>
  </si>
  <si>
    <t>2081901</t>
  </si>
  <si>
    <t>城市最低生活保障金支出</t>
  </si>
  <si>
    <t>2081902</t>
  </si>
  <si>
    <t>农村最低生活保障金支出</t>
  </si>
  <si>
    <t>20820</t>
  </si>
  <si>
    <t xml:space="preserve"> 临时救助</t>
  </si>
  <si>
    <t>2082001</t>
  </si>
  <si>
    <t>临时救助支出</t>
  </si>
  <si>
    <t>2082002</t>
  </si>
  <si>
    <t>流浪乞讨人员救助支出</t>
  </si>
  <si>
    <t>20821</t>
  </si>
  <si>
    <t xml:space="preserve"> 特困人员救助供养</t>
  </si>
  <si>
    <t>2082101</t>
  </si>
  <si>
    <t>城市特困人员救助供养支出</t>
  </si>
  <si>
    <t>2082102</t>
  </si>
  <si>
    <t>农村特困人员救助供养支出</t>
  </si>
  <si>
    <t>20824</t>
  </si>
  <si>
    <t xml:space="preserve"> 补充道路交通事故社会救助基金</t>
  </si>
  <si>
    <t>2082401</t>
  </si>
  <si>
    <t>交强险增值税补助基金支出</t>
  </si>
  <si>
    <t>2082402</t>
  </si>
  <si>
    <t>交强险罚款收入补助基金支出</t>
  </si>
  <si>
    <t>20825</t>
  </si>
  <si>
    <t xml:space="preserve"> 其他生活救助</t>
  </si>
  <si>
    <t>2082501</t>
  </si>
  <si>
    <t>其他城市生活救助</t>
  </si>
  <si>
    <t>2082502</t>
  </si>
  <si>
    <t>其他农村生活救助</t>
  </si>
  <si>
    <t>20826</t>
  </si>
  <si>
    <t xml:space="preserve"> 财政对基本养老保险基金的补助</t>
  </si>
  <si>
    <t>2082601</t>
  </si>
  <si>
    <t>财政对企业职工基本养老保险基金的补助</t>
  </si>
  <si>
    <t>2082602</t>
  </si>
  <si>
    <t>财政对城乡居民基本养老保险基金的补助</t>
  </si>
  <si>
    <t>2082699</t>
  </si>
  <si>
    <t>财政对其他基本养老保险基金的补助</t>
  </si>
  <si>
    <t>20827</t>
  </si>
  <si>
    <t xml:space="preserve"> 财政对其他社会保险基金的补助</t>
  </si>
  <si>
    <t>2082701</t>
  </si>
  <si>
    <t>财政对失业保险基金的补助</t>
  </si>
  <si>
    <t>2082702</t>
  </si>
  <si>
    <t>财政对工伤保险基金的补助</t>
  </si>
  <si>
    <t>2082799</t>
  </si>
  <si>
    <t>其他财政对社会保险基金的补助</t>
  </si>
  <si>
    <t>20828</t>
  </si>
  <si>
    <t xml:space="preserve"> 退役军人管理事务</t>
  </si>
  <si>
    <t>2082801</t>
  </si>
  <si>
    <t>2082802</t>
  </si>
  <si>
    <t>2082803</t>
  </si>
  <si>
    <t>2082804</t>
  </si>
  <si>
    <t>拥军优属</t>
  </si>
  <si>
    <t>2082805</t>
  </si>
  <si>
    <t>部队供应</t>
  </si>
  <si>
    <t>2082850</t>
  </si>
  <si>
    <t>2082899</t>
  </si>
  <si>
    <t>其他退役军人事务管理支出</t>
  </si>
  <si>
    <t>20830</t>
  </si>
  <si>
    <t xml:space="preserve"> 财政代缴社会保险费支出</t>
  </si>
  <si>
    <t>2083001</t>
  </si>
  <si>
    <t>财政代缴城乡居民基本养老保险费支出</t>
  </si>
  <si>
    <t>2083099</t>
  </si>
  <si>
    <t>财政代缴其他社会保险费支出</t>
  </si>
  <si>
    <t>20899</t>
  </si>
  <si>
    <t xml:space="preserve"> 其他社会保障和就业支出</t>
  </si>
  <si>
    <t>2089999</t>
  </si>
  <si>
    <t>其他社会保障和就业支出</t>
  </si>
  <si>
    <t>210</t>
  </si>
  <si>
    <t>21001</t>
  </si>
  <si>
    <t xml:space="preserve"> 卫生健康管理事务</t>
  </si>
  <si>
    <t>2100101</t>
  </si>
  <si>
    <t>2100102</t>
  </si>
  <si>
    <t>2100103</t>
  </si>
  <si>
    <t>2100199</t>
  </si>
  <si>
    <t>其他卫生健康管理事务支出</t>
  </si>
  <si>
    <t>21002</t>
  </si>
  <si>
    <t xml:space="preserve"> 公立医院</t>
  </si>
  <si>
    <t>2100201</t>
  </si>
  <si>
    <t>综合医院</t>
  </si>
  <si>
    <t>2100202</t>
  </si>
  <si>
    <t>中医（民族）医院</t>
  </si>
  <si>
    <t>2100203</t>
  </si>
  <si>
    <t>传染病医院</t>
  </si>
  <si>
    <t>2100204</t>
  </si>
  <si>
    <t>职业病防治医院</t>
  </si>
  <si>
    <t>2100205</t>
  </si>
  <si>
    <t>精神病医院</t>
  </si>
  <si>
    <t>2100206</t>
  </si>
  <si>
    <t>妇幼保健医院</t>
  </si>
  <si>
    <t>2100207</t>
  </si>
  <si>
    <t>儿童医院</t>
  </si>
  <si>
    <t>2100208</t>
  </si>
  <si>
    <t>其他专科医院</t>
  </si>
  <si>
    <t>2100209</t>
  </si>
  <si>
    <t>福利医院</t>
  </si>
  <si>
    <t>2100210</t>
  </si>
  <si>
    <t>行业医院</t>
  </si>
  <si>
    <t>2100211</t>
  </si>
  <si>
    <t>处理医疗欠费</t>
  </si>
  <si>
    <t>2100212</t>
  </si>
  <si>
    <t>康复医院</t>
  </si>
  <si>
    <t>2100299</t>
  </si>
  <si>
    <t>其他公立医院支出</t>
  </si>
  <si>
    <t>21003</t>
  </si>
  <si>
    <t xml:space="preserve"> 基层医疗卫生机构</t>
  </si>
  <si>
    <t>2100301</t>
  </si>
  <si>
    <t>城市社区卫生机构</t>
  </si>
  <si>
    <t>2100302</t>
  </si>
  <si>
    <t>乡镇卫生院</t>
  </si>
  <si>
    <t>2100399</t>
  </si>
  <si>
    <t>其他基层医疗卫生机构支出</t>
  </si>
  <si>
    <t>21004</t>
  </si>
  <si>
    <t xml:space="preserve"> 公共卫生</t>
  </si>
  <si>
    <t>2100401</t>
  </si>
  <si>
    <t>疾病预防控制机构</t>
  </si>
  <si>
    <t>2100402</t>
  </si>
  <si>
    <t>卫生监督机构</t>
  </si>
  <si>
    <t>2100403</t>
  </si>
  <si>
    <t>妇幼保健机构</t>
  </si>
  <si>
    <t>2100404</t>
  </si>
  <si>
    <t>精神卫生机构</t>
  </si>
  <si>
    <t>2100405</t>
  </si>
  <si>
    <t>应急救治机构</t>
  </si>
  <si>
    <t>2100406</t>
  </si>
  <si>
    <t>采供血机构</t>
  </si>
  <si>
    <t>2100407</t>
  </si>
  <si>
    <t>其他专业公共卫生机构</t>
  </si>
  <si>
    <t>2100408</t>
  </si>
  <si>
    <t>基本公共卫生服务</t>
  </si>
  <si>
    <t>2100409</t>
  </si>
  <si>
    <t>重大公共卫生服务</t>
  </si>
  <si>
    <t>2100410</t>
  </si>
  <si>
    <t>突发公共卫生事件应急处理</t>
  </si>
  <si>
    <t>2100499</t>
  </si>
  <si>
    <t>其他公共卫生支出</t>
  </si>
  <si>
    <t>21006</t>
  </si>
  <si>
    <t xml:space="preserve"> 中医药</t>
  </si>
  <si>
    <t>2100601</t>
  </si>
  <si>
    <t>中医（民族医）药专项</t>
  </si>
  <si>
    <t>2100699</t>
  </si>
  <si>
    <t>其他中医药支出</t>
  </si>
  <si>
    <t>21007</t>
  </si>
  <si>
    <t xml:space="preserve"> 计划生育事务</t>
  </si>
  <si>
    <t>2100716</t>
  </si>
  <si>
    <t>计划生育机构</t>
  </si>
  <si>
    <t>2100717</t>
  </si>
  <si>
    <t>计划生育服务</t>
  </si>
  <si>
    <t>2100799</t>
  </si>
  <si>
    <t>其他计划生育事务支出</t>
  </si>
  <si>
    <t>21011</t>
  </si>
  <si>
    <t xml:space="preserve"> 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</si>
  <si>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</si>
  <si>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</si>
  <si>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</si>
  <si>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</si>
  <si>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</si>
  <si>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</si>
  <si>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</si>
  <si>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</si>
  <si>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21012</t>
  </si>
  <si>
    <t xml:space="preserve"> 财政对基本医疗保险基金的补助</t>
  </si>
  <si>
    <t>2101201</t>
  </si>
  <si>
    <t>财政对职工基本医疗保险基金的补助</t>
  </si>
  <si>
    <t>2101202</t>
  </si>
  <si>
    <t>财政对城乡居民基本医疗保险基金的补助</t>
  </si>
  <si>
    <t>2101299</t>
  </si>
  <si>
    <t>财政对其他基本医疗保险基金的补助</t>
  </si>
  <si>
    <t>21013</t>
  </si>
  <si>
    <t xml:space="preserve"> 医疗救助</t>
  </si>
  <si>
    <t>2101301</t>
  </si>
  <si>
    <t>城乡医疗救助</t>
  </si>
  <si>
    <t>2101302</t>
  </si>
  <si>
    <t>疾病应急救助</t>
  </si>
  <si>
    <t>2101399</t>
  </si>
  <si>
    <t>其他医疗救助支出</t>
  </si>
  <si>
    <t>21014</t>
  </si>
  <si>
    <t xml:space="preserve"> 优抚对象医疗</t>
  </si>
  <si>
    <t>2101401</t>
  </si>
  <si>
    <t>优抚对象医疗补助</t>
  </si>
  <si>
    <t>2101499</t>
  </si>
  <si>
    <t>其他优抚对象医疗支出</t>
  </si>
  <si>
    <t>21015</t>
  </si>
  <si>
    <t xml:space="preserve"> 医疗保障管理事务</t>
  </si>
  <si>
    <t>2101501</t>
  </si>
  <si>
    <t>2101502</t>
  </si>
  <si>
    <t>2101503</t>
  </si>
  <si>
    <t>2101504</t>
  </si>
  <si>
    <t>2101505</t>
  </si>
  <si>
    <t>医疗保障政策管理</t>
  </si>
  <si>
    <t>2101506</t>
  </si>
  <si>
    <t>医疗保障经办事务</t>
  </si>
  <si>
    <t>2101550</t>
  </si>
  <si>
    <t>2101599</t>
  </si>
  <si>
    <t>其他医疗保障管理事务支出</t>
  </si>
  <si>
    <t>21016</t>
  </si>
  <si>
    <t xml:space="preserve"> 老龄卫生健康事务</t>
  </si>
  <si>
    <t>2101601</t>
  </si>
  <si>
    <t>老龄卫生健康事务</t>
  </si>
  <si>
    <t>21099</t>
  </si>
  <si>
    <t xml:space="preserve"> 其他卫生健康支出</t>
  </si>
  <si>
    <t>2109999</t>
  </si>
  <si>
    <t>其他卫生健康支出</t>
  </si>
  <si>
    <t>211</t>
  </si>
  <si>
    <t>21101</t>
  </si>
  <si>
    <t xml:space="preserve"> 环境保护管理事务</t>
  </si>
  <si>
    <t>2110101</t>
  </si>
  <si>
    <t>2110102</t>
  </si>
  <si>
    <t>2110103</t>
  </si>
  <si>
    <t>2110104</t>
  </si>
  <si>
    <t>生态环境保护宣传</t>
  </si>
  <si>
    <t>2110105</t>
  </si>
  <si>
    <t>环境保护法规、规划及标准</t>
  </si>
  <si>
    <t>2110106</t>
  </si>
  <si>
    <t>生态环境国际合作及履约</t>
  </si>
  <si>
    <t>2110107</t>
  </si>
  <si>
    <t>生态环境保护行政许可</t>
  </si>
  <si>
    <t>2110108</t>
  </si>
  <si>
    <t>应对气候变化管理事务</t>
  </si>
  <si>
    <t>2110199</t>
  </si>
  <si>
    <t>其他环境保护管理事务支出</t>
  </si>
  <si>
    <t>21102</t>
  </si>
  <si>
    <t xml:space="preserve"> 环境监测与监察</t>
  </si>
  <si>
    <t>2110203</t>
  </si>
  <si>
    <t>建设项目环评审查与监督</t>
  </si>
  <si>
    <t>2110204</t>
  </si>
  <si>
    <t>核与辐射安全监督</t>
  </si>
  <si>
    <t>2110299</t>
  </si>
  <si>
    <t>其他环境监测与监察支出</t>
  </si>
  <si>
    <t>21103</t>
  </si>
  <si>
    <t xml:space="preserve"> 污染防治</t>
  </si>
  <si>
    <t>2110301</t>
  </si>
  <si>
    <t>大气</t>
  </si>
  <si>
    <t>2110302</t>
  </si>
  <si>
    <t>水体</t>
  </si>
  <si>
    <t>2110303</t>
  </si>
  <si>
    <t>噪声</t>
  </si>
  <si>
    <t>2110304</t>
  </si>
  <si>
    <t>固体废弃物与化学品</t>
  </si>
  <si>
    <t>2110305</t>
  </si>
  <si>
    <t>放射源和放射性废物监管</t>
  </si>
  <si>
    <t>2110306</t>
  </si>
  <si>
    <t>辐射</t>
  </si>
  <si>
    <t>2110307</t>
  </si>
  <si>
    <t>土壤</t>
  </si>
  <si>
    <t>2110399</t>
  </si>
  <si>
    <t>其他污染防治支出</t>
  </si>
  <si>
    <t>21104</t>
  </si>
  <si>
    <t xml:space="preserve"> 自然生态保护</t>
  </si>
  <si>
    <t>2110401</t>
  </si>
  <si>
    <t>生态保护</t>
  </si>
  <si>
    <t>2110402</t>
  </si>
  <si>
    <t>农村环境保护</t>
  </si>
  <si>
    <t>2110404</t>
  </si>
  <si>
    <t>生物及物种资源保护</t>
  </si>
  <si>
    <t>2110499</t>
  </si>
  <si>
    <t>其他自然生态保护支出</t>
  </si>
  <si>
    <t>21105</t>
  </si>
  <si>
    <t xml:space="preserve"> 天然林保护</t>
  </si>
  <si>
    <t>2110501</t>
  </si>
  <si>
    <t>森林管护</t>
  </si>
  <si>
    <t>2110502</t>
  </si>
  <si>
    <t>社会保险补助</t>
  </si>
  <si>
    <t>2110503</t>
  </si>
  <si>
    <t>政策性社会性支出补助</t>
  </si>
  <si>
    <t>2110506</t>
  </si>
  <si>
    <t>天然林保护工程建设</t>
  </si>
  <si>
    <t>2110507</t>
  </si>
  <si>
    <t>停伐补助</t>
  </si>
  <si>
    <t>2110599</t>
  </si>
  <si>
    <t>其他天然林保护支出</t>
  </si>
  <si>
    <t>21106</t>
  </si>
  <si>
    <t xml:space="preserve"> 退耕还林还草</t>
  </si>
  <si>
    <t>2110602</t>
  </si>
  <si>
    <t>退耕现金</t>
  </si>
  <si>
    <t>2110603</t>
  </si>
  <si>
    <t>退耕还林粮食折现补贴</t>
  </si>
  <si>
    <t>2110604</t>
  </si>
  <si>
    <t>退耕还林粮食费用补贴</t>
  </si>
  <si>
    <t>2110605</t>
  </si>
  <si>
    <t>退耕还林工程建设</t>
  </si>
  <si>
    <t>2110699</t>
  </si>
  <si>
    <t>其他退耕还林还草支出</t>
  </si>
  <si>
    <t>21107</t>
  </si>
  <si>
    <t xml:space="preserve"> 风沙荒漠治理</t>
  </si>
  <si>
    <t>2110704</t>
  </si>
  <si>
    <t>京津风沙源治理工程建设</t>
  </si>
  <si>
    <t>2110799</t>
  </si>
  <si>
    <t>其他风沙荒漠治理支出</t>
  </si>
  <si>
    <t>21108</t>
  </si>
  <si>
    <t xml:space="preserve"> 退牧还草</t>
  </si>
  <si>
    <t>2110804</t>
  </si>
  <si>
    <t>退牧还草工程建设</t>
  </si>
  <si>
    <t>2110899</t>
  </si>
  <si>
    <t>其他退牧还草支出</t>
  </si>
  <si>
    <t>21109</t>
  </si>
  <si>
    <t xml:space="preserve"> 已垦草原退耕还草</t>
  </si>
  <si>
    <t>2110901</t>
  </si>
  <si>
    <t>已垦草原退耕还草</t>
  </si>
  <si>
    <t>21110</t>
  </si>
  <si>
    <t xml:space="preserve"> 能源节约利用</t>
  </si>
  <si>
    <t>2111001</t>
  </si>
  <si>
    <t>能源节约利用</t>
  </si>
  <si>
    <t>21111</t>
  </si>
  <si>
    <t xml:space="preserve"> 污染减排</t>
  </si>
  <si>
    <t>2111101</t>
  </si>
  <si>
    <t>生态环境监测与信息</t>
  </si>
  <si>
    <t>2111102</t>
  </si>
  <si>
    <t>生态环境执法监察</t>
  </si>
  <si>
    <t>2111103</t>
  </si>
  <si>
    <t>减排专项支出</t>
  </si>
  <si>
    <t>2111104</t>
  </si>
  <si>
    <t>清洁生产专项支出</t>
  </si>
  <si>
    <t>2111199</t>
  </si>
  <si>
    <t>其他污染减排支出</t>
  </si>
  <si>
    <t>21112</t>
  </si>
  <si>
    <t xml:space="preserve"> 可再生能源</t>
  </si>
  <si>
    <t>2111201</t>
  </si>
  <si>
    <t>可再生能源</t>
  </si>
  <si>
    <t>21113</t>
  </si>
  <si>
    <t xml:space="preserve"> 循环经济</t>
  </si>
  <si>
    <t>2111301</t>
  </si>
  <si>
    <t>循环经济</t>
  </si>
  <si>
    <t>21114</t>
  </si>
  <si>
    <t xml:space="preserve"> 能源管理事务</t>
  </si>
  <si>
    <t>2111401</t>
  </si>
  <si>
    <t>2111402</t>
  </si>
  <si>
    <t>2111403</t>
  </si>
  <si>
    <t>2111404</t>
  </si>
  <si>
    <t>能源预测预警</t>
  </si>
  <si>
    <t>2111405</t>
  </si>
  <si>
    <t>能源战略规划与实施</t>
  </si>
  <si>
    <t>2111406</t>
  </si>
  <si>
    <t>能源科技装备</t>
  </si>
  <si>
    <t>2111407</t>
  </si>
  <si>
    <t>能源行业管理</t>
  </si>
  <si>
    <t>2111408</t>
  </si>
  <si>
    <t>能源管理</t>
  </si>
  <si>
    <t>2111409</t>
  </si>
  <si>
    <t>石油储备发展管理</t>
  </si>
  <si>
    <t>2111410</t>
  </si>
  <si>
    <t>能源调查</t>
  </si>
  <si>
    <t>2111411</t>
  </si>
  <si>
    <t>2111413</t>
  </si>
  <si>
    <t>农村电网建设</t>
  </si>
  <si>
    <t>2111450</t>
  </si>
  <si>
    <t>2111499</t>
  </si>
  <si>
    <t>其他能源管理事务支出</t>
  </si>
  <si>
    <t>21199</t>
  </si>
  <si>
    <t xml:space="preserve"> 其他节能环保支出</t>
  </si>
  <si>
    <t>2119999</t>
  </si>
  <si>
    <t>其他节能环保支出</t>
  </si>
  <si>
    <t>212</t>
  </si>
  <si>
    <t>21201</t>
  </si>
  <si>
    <t xml:space="preserve"> 城乡社区管理事务</t>
  </si>
  <si>
    <t>2120101</t>
  </si>
  <si>
    <t>2120102</t>
  </si>
  <si>
    <t>2120103</t>
  </si>
  <si>
    <t>2120104</t>
  </si>
  <si>
    <t>城管执法</t>
  </si>
  <si>
    <t>2120105</t>
  </si>
  <si>
    <t>工程建设标准规范编制与监管</t>
  </si>
  <si>
    <t>2120106</t>
  </si>
  <si>
    <t>工程建设管理</t>
  </si>
  <si>
    <t>2120107</t>
  </si>
  <si>
    <t>市政公用行业市场监管</t>
  </si>
  <si>
    <t>2120109</t>
  </si>
  <si>
    <t>住宅建设与房地产市场监管</t>
  </si>
  <si>
    <t>2120110</t>
  </si>
  <si>
    <t>执业资格注册、资质审查</t>
  </si>
  <si>
    <t>2120199</t>
  </si>
  <si>
    <t>其他城乡社区管理事务支出</t>
  </si>
  <si>
    <t>21202</t>
  </si>
  <si>
    <t xml:space="preserve"> 城乡社区规划与管理</t>
  </si>
  <si>
    <t>2120201</t>
  </si>
  <si>
    <t>城乡社区规划与管理</t>
  </si>
  <si>
    <t>21203</t>
  </si>
  <si>
    <t xml:space="preserve"> 城乡社区公共设施</t>
  </si>
  <si>
    <t>2120303</t>
  </si>
  <si>
    <t>小城镇基础设施建设</t>
  </si>
  <si>
    <t>2120399</t>
  </si>
  <si>
    <t>其他城乡社区公共设施支出</t>
  </si>
  <si>
    <t>21205</t>
  </si>
  <si>
    <t xml:space="preserve"> 城乡社区环境卫生</t>
  </si>
  <si>
    <t>2120501</t>
  </si>
  <si>
    <t>城乡社区环境卫生</t>
  </si>
  <si>
    <t>21206</t>
  </si>
  <si>
    <t xml:space="preserve"> 建设市场管理与监督</t>
  </si>
  <si>
    <t>2120601</t>
  </si>
  <si>
    <t>建设市场管理与监督</t>
  </si>
  <si>
    <t>21299</t>
  </si>
  <si>
    <t xml:space="preserve"> 其他城乡社区支出</t>
  </si>
  <si>
    <t>2129999</t>
  </si>
  <si>
    <t>其他城乡社区支出</t>
  </si>
  <si>
    <t>213</t>
  </si>
  <si>
    <t>21301</t>
  </si>
  <si>
    <t xml:space="preserve"> 农业农村</t>
  </si>
  <si>
    <t>2130101</t>
  </si>
  <si>
    <t>2130102</t>
  </si>
  <si>
    <t>2130103</t>
  </si>
  <si>
    <t>2130104</t>
  </si>
  <si>
    <t>2130105</t>
  </si>
  <si>
    <t>农垦运行</t>
  </si>
  <si>
    <t>2130106</t>
  </si>
  <si>
    <t>科技转化与推广服务</t>
  </si>
  <si>
    <t>2130108</t>
  </si>
  <si>
    <t>病虫害控制</t>
  </si>
  <si>
    <t>2130109</t>
  </si>
  <si>
    <t>农产品质量安全</t>
  </si>
  <si>
    <t>2130110</t>
  </si>
  <si>
    <t>执法监管</t>
  </si>
  <si>
    <t>2130111</t>
  </si>
  <si>
    <t>统计监测与信息服务</t>
  </si>
  <si>
    <t>2130112</t>
  </si>
  <si>
    <t>行业业务管理</t>
  </si>
  <si>
    <t>2130114</t>
  </si>
  <si>
    <t>对外交流与合作</t>
  </si>
  <si>
    <t>2130119</t>
  </si>
  <si>
    <t>防灾救灾</t>
  </si>
  <si>
    <t>2130120</t>
  </si>
  <si>
    <t>稳定农民收入补贴</t>
  </si>
  <si>
    <t>2130121</t>
  </si>
  <si>
    <t>农业结构调整补贴</t>
  </si>
  <si>
    <t>2130122</t>
  </si>
  <si>
    <t>农业生产发展</t>
  </si>
  <si>
    <t>2130124</t>
  </si>
  <si>
    <t>农村合作经济</t>
  </si>
  <si>
    <t>2130125</t>
  </si>
  <si>
    <t>农产品加工与促销</t>
  </si>
  <si>
    <t>2130126</t>
  </si>
  <si>
    <t>农村社会事业</t>
  </si>
  <si>
    <t>2130135</t>
  </si>
  <si>
    <t>农业资源保护修复与利用</t>
  </si>
  <si>
    <t>2130142</t>
  </si>
  <si>
    <t>农村道路建设</t>
  </si>
  <si>
    <t>2130148</t>
  </si>
  <si>
    <t>成品油价格改革对渔业的补贴</t>
  </si>
  <si>
    <t>2130152</t>
  </si>
  <si>
    <t>对高校毕业生到基层任职补助</t>
  </si>
  <si>
    <t>2130153</t>
  </si>
  <si>
    <t>农田建设</t>
  </si>
  <si>
    <t>2130199</t>
  </si>
  <si>
    <t>其他农业农村支出</t>
  </si>
  <si>
    <t>21302</t>
  </si>
  <si>
    <t xml:space="preserve"> 林业和草原</t>
  </si>
  <si>
    <t>2130201</t>
  </si>
  <si>
    <t>2130202</t>
  </si>
  <si>
    <t>2130203</t>
  </si>
  <si>
    <t>2130204</t>
  </si>
  <si>
    <t>事业机构</t>
  </si>
  <si>
    <t>2130205</t>
  </si>
  <si>
    <t>森林资源培育</t>
  </si>
  <si>
    <t>2130206</t>
  </si>
  <si>
    <t>技术推广与转化</t>
  </si>
  <si>
    <t>2130207</t>
  </si>
  <si>
    <t>森林资源管理</t>
  </si>
  <si>
    <t>2130209</t>
  </si>
  <si>
    <t>森林生态效益补偿</t>
  </si>
  <si>
    <t>2130210</t>
  </si>
  <si>
    <t>自然保护区等管理</t>
  </si>
  <si>
    <t>2130211</t>
  </si>
  <si>
    <t>动植物保护</t>
  </si>
  <si>
    <t>2130212</t>
  </si>
  <si>
    <t>湿地保护</t>
  </si>
  <si>
    <t>2130213</t>
  </si>
  <si>
    <t>执法与监督</t>
  </si>
  <si>
    <t>2130217</t>
  </si>
  <si>
    <t>防沙治沙</t>
  </si>
  <si>
    <t>2130220</t>
  </si>
  <si>
    <t>对外合作与交流</t>
  </si>
  <si>
    <t>2130221</t>
  </si>
  <si>
    <t>产业化管理</t>
  </si>
  <si>
    <t>2130223</t>
  </si>
  <si>
    <t>信息管理</t>
  </si>
  <si>
    <t>2130226</t>
  </si>
  <si>
    <t>林区公共支出</t>
  </si>
  <si>
    <t>2130227</t>
  </si>
  <si>
    <t>贷款贴息</t>
  </si>
  <si>
    <t>2130232</t>
  </si>
  <si>
    <t>成品油价格改革对林业的补贴</t>
  </si>
  <si>
    <t>2130234</t>
  </si>
  <si>
    <t>林业草原防灾减灾</t>
  </si>
  <si>
    <t>2130235</t>
  </si>
  <si>
    <t>国家公园</t>
  </si>
  <si>
    <t>2130236</t>
  </si>
  <si>
    <t>草原管理</t>
  </si>
  <si>
    <t>2130237</t>
  </si>
  <si>
    <t>2130299</t>
  </si>
  <si>
    <t>其他林业和草原支出</t>
  </si>
  <si>
    <t>21303</t>
  </si>
  <si>
    <t xml:space="preserve"> 水利</t>
  </si>
  <si>
    <t>2130301</t>
  </si>
  <si>
    <t>2130302</t>
  </si>
  <si>
    <t>2130303</t>
  </si>
  <si>
    <t>2130304</t>
  </si>
  <si>
    <t>水利行业业务管理</t>
  </si>
  <si>
    <t>2130305</t>
  </si>
  <si>
    <t>水利工程建设</t>
  </si>
  <si>
    <t>2130306</t>
  </si>
  <si>
    <t>水利工程运行与维护</t>
  </si>
  <si>
    <t>2130307</t>
  </si>
  <si>
    <t>长江黄河等流域管理</t>
  </si>
  <si>
    <t>2130308</t>
  </si>
  <si>
    <t>水利前期工作</t>
  </si>
  <si>
    <t>2130309</t>
  </si>
  <si>
    <t>水利执法监督</t>
  </si>
  <si>
    <t>2130310</t>
  </si>
  <si>
    <t>水土保持</t>
  </si>
  <si>
    <t>2130311</t>
  </si>
  <si>
    <t>水资源节约管理与保护</t>
  </si>
  <si>
    <t>2130312</t>
  </si>
  <si>
    <t>水质监测</t>
  </si>
  <si>
    <t>2130313</t>
  </si>
  <si>
    <t>水文测报</t>
  </si>
  <si>
    <t>2130314</t>
  </si>
  <si>
    <t>防汛</t>
  </si>
  <si>
    <t>2130315</t>
  </si>
  <si>
    <t>抗旱</t>
  </si>
  <si>
    <t>2130316</t>
  </si>
  <si>
    <t>农村水利</t>
  </si>
  <si>
    <t>2130317</t>
  </si>
  <si>
    <t>水利技术推广</t>
  </si>
  <si>
    <t>2130318</t>
  </si>
  <si>
    <t>国际河流治理与管理</t>
  </si>
  <si>
    <t>2130319</t>
  </si>
  <si>
    <t>江河湖库水系综合整治</t>
  </si>
  <si>
    <t>2130321</t>
  </si>
  <si>
    <t>大中型水库移民后期扶持专项支出</t>
  </si>
  <si>
    <t>2130322</t>
  </si>
  <si>
    <t>水利安全监督</t>
  </si>
  <si>
    <t>2130333</t>
  </si>
  <si>
    <t>2130334</t>
  </si>
  <si>
    <t>水利建设征地及移民支出</t>
  </si>
  <si>
    <t>2130335</t>
  </si>
  <si>
    <t>农村供水</t>
  </si>
  <si>
    <t>2130336</t>
  </si>
  <si>
    <t>南水北调工程建设</t>
  </si>
  <si>
    <t>2130337</t>
  </si>
  <si>
    <t>南水北调工程管理</t>
  </si>
  <si>
    <t>2130399</t>
  </si>
  <si>
    <t>其他水利支出</t>
  </si>
  <si>
    <t>21305</t>
  </si>
  <si>
    <t xml:space="preserve"> 扶贫</t>
  </si>
  <si>
    <t>2130501</t>
  </si>
  <si>
    <t>2130502</t>
  </si>
  <si>
    <t>2130503</t>
  </si>
  <si>
    <t>2130504</t>
  </si>
  <si>
    <t>农村基础设施建设</t>
  </si>
  <si>
    <t>2130505</t>
  </si>
  <si>
    <t>生产发展</t>
  </si>
  <si>
    <t>2130506</t>
  </si>
  <si>
    <t>社会发展</t>
  </si>
  <si>
    <t>2130507</t>
  </si>
  <si>
    <t>扶贫贷款奖补和贴息</t>
  </si>
  <si>
    <t>2130508</t>
  </si>
  <si>
    <t>“三西”农业建设专项补助</t>
  </si>
  <si>
    <t>2130550</t>
  </si>
  <si>
    <t>扶贫事业机构</t>
  </si>
  <si>
    <t>2130599</t>
  </si>
  <si>
    <t>其他扶贫支出</t>
  </si>
  <si>
    <t>21307</t>
  </si>
  <si>
    <t xml:space="preserve"> 农村综合改革</t>
  </si>
  <si>
    <t>2130701</t>
  </si>
  <si>
    <t>对村级公益事业建设的补助</t>
  </si>
  <si>
    <t>2130704</t>
  </si>
  <si>
    <t>国有农场办社会职能改革补助</t>
  </si>
  <si>
    <t>2130705</t>
  </si>
  <si>
    <t>对村民委员会和村党支部的补助</t>
  </si>
  <si>
    <t>2130706</t>
  </si>
  <si>
    <t>对村集体经济组织的补助</t>
  </si>
  <si>
    <t>2130707</t>
  </si>
  <si>
    <t>农村综合改革示范试点补助</t>
  </si>
  <si>
    <t>2130799</t>
  </si>
  <si>
    <t>其他农村综合改革支出</t>
  </si>
  <si>
    <t>21308</t>
  </si>
  <si>
    <t xml:space="preserve"> 普惠金融发展支出</t>
  </si>
  <si>
    <t>2130801</t>
  </si>
  <si>
    <t>支持农村金融机构</t>
  </si>
  <si>
    <t>2130802</t>
  </si>
  <si>
    <t>涉农贷款增量奖励</t>
  </si>
  <si>
    <t>2130803</t>
  </si>
  <si>
    <t>农业保险保费补贴</t>
  </si>
  <si>
    <t>2130804</t>
  </si>
  <si>
    <t>创业担保贷款贴息</t>
  </si>
  <si>
    <t>2130805</t>
  </si>
  <si>
    <t>补充创业担保贷款基金</t>
  </si>
  <si>
    <t>2130899</t>
  </si>
  <si>
    <t>其他普惠金融发展支出</t>
  </si>
  <si>
    <t>21309</t>
  </si>
  <si>
    <t xml:space="preserve"> 目标价格补贴</t>
  </si>
  <si>
    <t>2130901</t>
  </si>
  <si>
    <t>棉花目标价格补贴</t>
  </si>
  <si>
    <t>2130999</t>
  </si>
  <si>
    <t>其他目标价格补贴</t>
  </si>
  <si>
    <t>21399</t>
  </si>
  <si>
    <t xml:space="preserve"> 其他农林水支出</t>
  </si>
  <si>
    <t>2139901</t>
  </si>
  <si>
    <t>化解其他公益性乡村债务支出</t>
  </si>
  <si>
    <t>2139999</t>
  </si>
  <si>
    <t>其他农林水支出</t>
  </si>
  <si>
    <t>214</t>
  </si>
  <si>
    <t>21401</t>
  </si>
  <si>
    <t xml:space="preserve"> 公路水路运输</t>
  </si>
  <si>
    <t>2140101</t>
  </si>
  <si>
    <t>2140102</t>
  </si>
  <si>
    <t>2140103</t>
  </si>
  <si>
    <t>2140104</t>
  </si>
  <si>
    <t>公路建设</t>
  </si>
  <si>
    <t>2140106</t>
  </si>
  <si>
    <t>公路养护</t>
  </si>
  <si>
    <t>2140109</t>
  </si>
  <si>
    <t>交通运输信息化建设</t>
  </si>
  <si>
    <t>2140110</t>
  </si>
  <si>
    <t>公路和运输安全</t>
  </si>
  <si>
    <t>2140111</t>
  </si>
  <si>
    <t>公路还贷专项</t>
  </si>
  <si>
    <t>2140112</t>
  </si>
  <si>
    <t>公路运输管理</t>
  </si>
  <si>
    <t>2140114</t>
  </si>
  <si>
    <t>公路和运输技术标准化建设</t>
  </si>
  <si>
    <t>2140122</t>
  </si>
  <si>
    <t>港口设施</t>
  </si>
  <si>
    <t>2140123</t>
  </si>
  <si>
    <t>航道维护</t>
  </si>
  <si>
    <t>2140127</t>
  </si>
  <si>
    <t>船舶检验</t>
  </si>
  <si>
    <t>2140128</t>
  </si>
  <si>
    <t>救助打捞</t>
  </si>
  <si>
    <t>2140129</t>
  </si>
  <si>
    <t>内河运输</t>
  </si>
  <si>
    <t>2140130</t>
  </si>
  <si>
    <t>远洋运输</t>
  </si>
  <si>
    <t>2140131</t>
  </si>
  <si>
    <t>海事管理</t>
  </si>
  <si>
    <t>2140133</t>
  </si>
  <si>
    <t>航标事业发展支出</t>
  </si>
  <si>
    <t>2140136</t>
  </si>
  <si>
    <t>水路运输管理支出</t>
  </si>
  <si>
    <t>2140138</t>
  </si>
  <si>
    <t>口岸建设</t>
  </si>
  <si>
    <t>2140139</t>
  </si>
  <si>
    <t>取消政府还贷二级公路收费专项支出</t>
  </si>
  <si>
    <t>2140199</t>
  </si>
  <si>
    <t>其他公路水路运输支出</t>
  </si>
  <si>
    <t>21402</t>
  </si>
  <si>
    <t xml:space="preserve"> 铁路运输</t>
  </si>
  <si>
    <t>2140201</t>
  </si>
  <si>
    <t>2140202</t>
  </si>
  <si>
    <t>2140203</t>
  </si>
  <si>
    <t>2140204</t>
  </si>
  <si>
    <t>铁路路网建设</t>
  </si>
  <si>
    <t>2140205</t>
  </si>
  <si>
    <t>铁路还贷专项</t>
  </si>
  <si>
    <t>2140206</t>
  </si>
  <si>
    <t>铁路安全</t>
  </si>
  <si>
    <t>2140207</t>
  </si>
  <si>
    <t>铁路专项运输</t>
  </si>
  <si>
    <t>2140208</t>
  </si>
  <si>
    <t>行业监管</t>
  </si>
  <si>
    <t>2140299</t>
  </si>
  <si>
    <t>其他铁路运输支出</t>
  </si>
  <si>
    <t>21403</t>
  </si>
  <si>
    <t xml:space="preserve"> 民用航空运输</t>
  </si>
  <si>
    <t>2140301</t>
  </si>
  <si>
    <t>2140302</t>
  </si>
  <si>
    <t>2140303</t>
  </si>
  <si>
    <t>2140304</t>
  </si>
  <si>
    <t>机场建设</t>
  </si>
  <si>
    <t>2140305</t>
  </si>
  <si>
    <t>空管系统建设</t>
  </si>
  <si>
    <t>2140306</t>
  </si>
  <si>
    <t>民航还贷专项支出</t>
  </si>
  <si>
    <t>2140307</t>
  </si>
  <si>
    <t>民用航空安全</t>
  </si>
  <si>
    <t>2140308</t>
  </si>
  <si>
    <t>民航专项运输</t>
  </si>
  <si>
    <t>2140399</t>
  </si>
  <si>
    <t>其他民用航空运输支出</t>
  </si>
  <si>
    <t>21404</t>
  </si>
  <si>
    <t xml:space="preserve"> 成品油价格改革对交通运输的补贴</t>
  </si>
  <si>
    <t>2140401</t>
  </si>
  <si>
    <t>对城市公交的补贴</t>
  </si>
  <si>
    <t>2140402</t>
  </si>
  <si>
    <t>对农村道路客运的补贴</t>
  </si>
  <si>
    <t>2140403</t>
  </si>
  <si>
    <t>对出租车的补贴</t>
  </si>
  <si>
    <t>2140499</t>
  </si>
  <si>
    <t>成品油价格改革补贴其他支出</t>
  </si>
  <si>
    <t>21405</t>
  </si>
  <si>
    <t xml:space="preserve"> 邮政业支出</t>
  </si>
  <si>
    <t>2140501</t>
  </si>
  <si>
    <t>2140502</t>
  </si>
  <si>
    <t>2140503</t>
  </si>
  <si>
    <t>2140504</t>
  </si>
  <si>
    <t>2140505</t>
  </si>
  <si>
    <t>邮政普遍服务与特殊服务</t>
  </si>
  <si>
    <t>2140599</t>
  </si>
  <si>
    <t>其他邮政业支出</t>
  </si>
  <si>
    <t>21406</t>
  </si>
  <si>
    <t xml:space="preserve"> 车辆购置税支出</t>
  </si>
  <si>
    <t>2140601</t>
  </si>
  <si>
    <t>车辆购置税用于公路等基础设施建设支出</t>
  </si>
  <si>
    <t>2140602</t>
  </si>
  <si>
    <t>车辆购置税用于农村公路建设支出</t>
  </si>
  <si>
    <t>2140603</t>
  </si>
  <si>
    <t>车辆购置税用于老旧汽车报废更新补贴</t>
  </si>
  <si>
    <t>2140699</t>
  </si>
  <si>
    <t>车辆购置税其他支出</t>
  </si>
  <si>
    <t>21499</t>
  </si>
  <si>
    <t xml:space="preserve"> 其他交通运输支出</t>
  </si>
  <si>
    <t>2149901</t>
  </si>
  <si>
    <t>公共交通运营补助</t>
  </si>
  <si>
    <t>2149999</t>
  </si>
  <si>
    <t>其他交通运输支出</t>
  </si>
  <si>
    <t>215</t>
  </si>
  <si>
    <t>资源勘探工业信息等支出</t>
  </si>
  <si>
    <t>21501</t>
  </si>
  <si>
    <t xml:space="preserve"> 资源勘探开发</t>
  </si>
  <si>
    <t>2150101</t>
  </si>
  <si>
    <t>2150102</t>
  </si>
  <si>
    <t>2150103</t>
  </si>
  <si>
    <t>2150104</t>
  </si>
  <si>
    <t>煤炭勘探开采和洗选</t>
  </si>
  <si>
    <t>2150105</t>
  </si>
  <si>
    <t>石油和天然气勘探开采</t>
  </si>
  <si>
    <t>2150106</t>
  </si>
  <si>
    <t>黑色金属矿勘探和采选</t>
  </si>
  <si>
    <t>2150107</t>
  </si>
  <si>
    <t>有色金属矿勘探和采选</t>
  </si>
  <si>
    <t>2150108</t>
  </si>
  <si>
    <t>非金属矿勘探和采选</t>
  </si>
  <si>
    <t>2150199</t>
  </si>
  <si>
    <t>其他资源勘探业支出</t>
  </si>
  <si>
    <t>21502</t>
  </si>
  <si>
    <t xml:space="preserve"> 制造业</t>
  </si>
  <si>
    <t>2150201</t>
  </si>
  <si>
    <t>2150202</t>
  </si>
  <si>
    <t>2150203</t>
  </si>
  <si>
    <t>2150204</t>
  </si>
  <si>
    <t>纺织业</t>
  </si>
  <si>
    <t>2150205</t>
  </si>
  <si>
    <t>医药制造业</t>
  </si>
  <si>
    <t>2150206</t>
  </si>
  <si>
    <t>非金属矿物制品业</t>
  </si>
  <si>
    <t>2150207</t>
  </si>
  <si>
    <t>通信设备、计算机及其他电子设备制造业</t>
  </si>
  <si>
    <t>2150208</t>
  </si>
  <si>
    <t>交通运输设备制造业</t>
  </si>
  <si>
    <t>2150209</t>
  </si>
  <si>
    <t>电气机械及器材制造业</t>
  </si>
  <si>
    <t>2150210</t>
  </si>
  <si>
    <t>工艺品及其他制造业</t>
  </si>
  <si>
    <t>2150212</t>
  </si>
  <si>
    <t>石油加工、炼焦及核燃料加工业</t>
  </si>
  <si>
    <t>2150213</t>
  </si>
  <si>
    <t>化学原料及化学制品制造业</t>
  </si>
  <si>
    <t>2150214</t>
  </si>
  <si>
    <t>黑色金属冶炼及压延加工业</t>
  </si>
  <si>
    <t>2150215</t>
  </si>
  <si>
    <t>有色金属冶炼及压延加工业</t>
  </si>
  <si>
    <t>2150299</t>
  </si>
  <si>
    <t>其他制造业支出</t>
  </si>
  <si>
    <t>21503</t>
  </si>
  <si>
    <t xml:space="preserve"> 建筑业</t>
  </si>
  <si>
    <t>2150301</t>
  </si>
  <si>
    <t>2150302</t>
  </si>
  <si>
    <t>2150303</t>
  </si>
  <si>
    <t>2150399</t>
  </si>
  <si>
    <t>其他建筑业支出</t>
  </si>
  <si>
    <t>21505</t>
  </si>
  <si>
    <t xml:space="preserve"> 工业和信息产业监管</t>
  </si>
  <si>
    <t>2150501</t>
  </si>
  <si>
    <t>2150502</t>
  </si>
  <si>
    <t>2150503</t>
  </si>
  <si>
    <t>2150505</t>
  </si>
  <si>
    <t>战备应急</t>
  </si>
  <si>
    <t>2150507</t>
  </si>
  <si>
    <t>专用通信</t>
  </si>
  <si>
    <t>2150508</t>
  </si>
  <si>
    <t>无线电及信息通信监管</t>
  </si>
  <si>
    <t>2150516</t>
  </si>
  <si>
    <t>工程建设与运行维护</t>
  </si>
  <si>
    <t>2150517</t>
  </si>
  <si>
    <t>产业发展</t>
  </si>
  <si>
    <t>2150550</t>
  </si>
  <si>
    <t>2150599</t>
  </si>
  <si>
    <t>其他工业和信息产业监管支出</t>
  </si>
  <si>
    <t>21507</t>
  </si>
  <si>
    <t xml:space="preserve"> 国有资产监管</t>
  </si>
  <si>
    <t>2150701</t>
  </si>
  <si>
    <t>2150702</t>
  </si>
  <si>
    <t>2150703</t>
  </si>
  <si>
    <t>2150704</t>
  </si>
  <si>
    <t>国有企业监事会专项</t>
  </si>
  <si>
    <t>2150705</t>
  </si>
  <si>
    <t>中央企业专项管理</t>
  </si>
  <si>
    <t>2150799</t>
  </si>
  <si>
    <t>其他国有资产监管支出</t>
  </si>
  <si>
    <t>21508</t>
  </si>
  <si>
    <t xml:space="preserve"> 支持中小企业发展和管理支出</t>
  </si>
  <si>
    <t>2150801</t>
  </si>
  <si>
    <t>2150802</t>
  </si>
  <si>
    <t>2150803</t>
  </si>
  <si>
    <t>2150804</t>
  </si>
  <si>
    <t>科技型中小企业技术创新基金</t>
  </si>
  <si>
    <t>2150805</t>
  </si>
  <si>
    <t>中小企业发展专项</t>
  </si>
  <si>
    <t>2150899</t>
  </si>
  <si>
    <t>其他支持中小企业发展和管理支出</t>
  </si>
  <si>
    <t>21599</t>
  </si>
  <si>
    <t xml:space="preserve"> 其他资源勘探工业信息等支出</t>
  </si>
  <si>
    <t>2159901</t>
  </si>
  <si>
    <t>黄金事务</t>
  </si>
  <si>
    <t>2159904</t>
  </si>
  <si>
    <t>技术改造支出</t>
  </si>
  <si>
    <t>2159905</t>
  </si>
  <si>
    <t>中药材扶持资金支出</t>
  </si>
  <si>
    <t>2159906</t>
  </si>
  <si>
    <t>重点产业振兴和技术改造项目贷款贴息</t>
  </si>
  <si>
    <t>2159999</t>
  </si>
  <si>
    <t>其他资源勘探工业信息等支出</t>
  </si>
  <si>
    <t>216</t>
  </si>
  <si>
    <t>21602</t>
  </si>
  <si>
    <t xml:space="preserve"> 商业流通事务</t>
  </si>
  <si>
    <t>2160201</t>
  </si>
  <si>
    <t>2160202</t>
  </si>
  <si>
    <t>2160203</t>
  </si>
  <si>
    <t>2160216</t>
  </si>
  <si>
    <t>食品流通安全补贴</t>
  </si>
  <si>
    <t>2160217</t>
  </si>
  <si>
    <t>市场监测及信息管理</t>
  </si>
  <si>
    <t>2160218</t>
  </si>
  <si>
    <t>民贸企业补贴</t>
  </si>
  <si>
    <t>2160219</t>
  </si>
  <si>
    <t>民贸民品贷款贴息</t>
  </si>
  <si>
    <t>2160250</t>
  </si>
  <si>
    <t>2160299</t>
  </si>
  <si>
    <t>其他商业流通事务支出</t>
  </si>
  <si>
    <t>21606</t>
  </si>
  <si>
    <t xml:space="preserve"> 涉外发展服务支出</t>
  </si>
  <si>
    <t>2160601</t>
  </si>
  <si>
    <t>2160602</t>
  </si>
  <si>
    <t>2160603</t>
  </si>
  <si>
    <t>2160607</t>
  </si>
  <si>
    <t>外商投资环境建设补助资金</t>
  </si>
  <si>
    <t>2160699</t>
  </si>
  <si>
    <t>其他涉外发展服务支出</t>
  </si>
  <si>
    <t>21699</t>
  </si>
  <si>
    <t xml:space="preserve"> 其他商业服务业等支出</t>
  </si>
  <si>
    <t>2169901</t>
  </si>
  <si>
    <t>服务业基础设施建设</t>
  </si>
  <si>
    <t>2169999</t>
  </si>
  <si>
    <t>其他商业服务业等支出</t>
  </si>
  <si>
    <t>217</t>
  </si>
  <si>
    <t>21701</t>
  </si>
  <si>
    <t xml:space="preserve"> 金融部门行政支出</t>
  </si>
  <si>
    <t>2170101</t>
  </si>
  <si>
    <t>2170102</t>
  </si>
  <si>
    <t>2170103</t>
  </si>
  <si>
    <t>2170104</t>
  </si>
  <si>
    <t>安全防卫</t>
  </si>
  <si>
    <t>2170150</t>
  </si>
  <si>
    <t>2170199</t>
  </si>
  <si>
    <t>金融部门其他行政支出</t>
  </si>
  <si>
    <t>21702</t>
  </si>
  <si>
    <t xml:space="preserve"> 金融部门监管支出</t>
  </si>
  <si>
    <t>2170201</t>
  </si>
  <si>
    <t>货币发行</t>
  </si>
  <si>
    <t>2170202</t>
  </si>
  <si>
    <t>金融服务</t>
  </si>
  <si>
    <t>2170203</t>
  </si>
  <si>
    <t>反假币</t>
  </si>
  <si>
    <t>2170204</t>
  </si>
  <si>
    <t>重点金融机构监管</t>
  </si>
  <si>
    <t>2170205</t>
  </si>
  <si>
    <t>金融稽查与案件处理</t>
  </si>
  <si>
    <t>2170206</t>
  </si>
  <si>
    <t>金融行业电子化建设</t>
  </si>
  <si>
    <t>2170207</t>
  </si>
  <si>
    <t>从业人员资格考试</t>
  </si>
  <si>
    <t>2170208</t>
  </si>
  <si>
    <t>反洗钱</t>
  </si>
  <si>
    <t>2170299</t>
  </si>
  <si>
    <t>金融部门其他监管支出</t>
  </si>
  <si>
    <t>21703</t>
  </si>
  <si>
    <t xml:space="preserve"> 金融发展支出</t>
  </si>
  <si>
    <t>2170301</t>
  </si>
  <si>
    <t>政策性银行亏损补贴</t>
  </si>
  <si>
    <t>2170302</t>
  </si>
  <si>
    <t>利息费用补贴支出</t>
  </si>
  <si>
    <t>2170303</t>
  </si>
  <si>
    <t>补充资本金</t>
  </si>
  <si>
    <t>2170304</t>
  </si>
  <si>
    <t>风险基金补助</t>
  </si>
  <si>
    <t>2170399</t>
  </si>
  <si>
    <t>其他金融发展支出</t>
  </si>
  <si>
    <t>21704</t>
  </si>
  <si>
    <t xml:space="preserve"> 金融调控支出</t>
  </si>
  <si>
    <t>2170401</t>
  </si>
  <si>
    <t>中央银行亏损补贴</t>
  </si>
  <si>
    <t>2170499</t>
  </si>
  <si>
    <t>其他金融调控支出</t>
  </si>
  <si>
    <t>21799</t>
  </si>
  <si>
    <t xml:space="preserve"> 其他金融支出</t>
  </si>
  <si>
    <t>2179999</t>
  </si>
  <si>
    <t>其他金融支出</t>
  </si>
  <si>
    <t>219</t>
  </si>
  <si>
    <t>援助其他地区支出</t>
  </si>
  <si>
    <t>21901</t>
  </si>
  <si>
    <t xml:space="preserve"> 一般公共服务</t>
  </si>
  <si>
    <t>21902</t>
  </si>
  <si>
    <t xml:space="preserve"> 教育</t>
  </si>
  <si>
    <t>21903</t>
  </si>
  <si>
    <t xml:space="preserve"> 文化体育与传媒</t>
  </si>
  <si>
    <t>21904</t>
  </si>
  <si>
    <t xml:space="preserve"> 医疗卫生</t>
  </si>
  <si>
    <t>21905</t>
  </si>
  <si>
    <t xml:space="preserve"> 节能环保</t>
  </si>
  <si>
    <t>21906</t>
  </si>
  <si>
    <t xml:space="preserve"> 农业</t>
  </si>
  <si>
    <t>21907</t>
  </si>
  <si>
    <t xml:space="preserve"> 交通运输</t>
  </si>
  <si>
    <t>21908</t>
  </si>
  <si>
    <t xml:space="preserve"> 住房保障</t>
  </si>
  <si>
    <t>21999</t>
  </si>
  <si>
    <t xml:space="preserve"> 其他支出</t>
  </si>
  <si>
    <t>220</t>
  </si>
  <si>
    <t>22001</t>
  </si>
  <si>
    <t xml:space="preserve"> 自然资源事务</t>
  </si>
  <si>
    <t>2200101</t>
  </si>
  <si>
    <t>2200102</t>
  </si>
  <si>
    <t>2200103</t>
  </si>
  <si>
    <t>2200104</t>
  </si>
  <si>
    <t>自然资源规划及管理</t>
  </si>
  <si>
    <t>2200106</t>
  </si>
  <si>
    <t>自然资源利用与保护</t>
  </si>
  <si>
    <t>2200107</t>
  </si>
  <si>
    <t>自然资源社会公益服务</t>
  </si>
  <si>
    <t>2200108</t>
  </si>
  <si>
    <t>自然资源行业业务管理</t>
  </si>
  <si>
    <t>2200109</t>
  </si>
  <si>
    <t>自然资源调查与确权登记</t>
  </si>
  <si>
    <t>2200112</t>
  </si>
  <si>
    <t>土地资源储备支出</t>
  </si>
  <si>
    <t>2200113</t>
  </si>
  <si>
    <t>地质矿产资源与环境调查</t>
  </si>
  <si>
    <t>2200114</t>
  </si>
  <si>
    <t>地质勘查与矿产资源管理</t>
  </si>
  <si>
    <t>2200115</t>
  </si>
  <si>
    <t>地质转产项目财政贴息</t>
  </si>
  <si>
    <t>2200116</t>
  </si>
  <si>
    <t>国外风险勘查</t>
  </si>
  <si>
    <t>2200119</t>
  </si>
  <si>
    <t>地质勘查基金（周转金）支出</t>
  </si>
  <si>
    <t>2200120</t>
  </si>
  <si>
    <t>海域与海岛管理</t>
  </si>
  <si>
    <t>2200121</t>
  </si>
  <si>
    <t>自然资源国际合作与海洋权益维护</t>
  </si>
  <si>
    <t>2200122</t>
  </si>
  <si>
    <t>自然资源卫星</t>
  </si>
  <si>
    <t>2200123</t>
  </si>
  <si>
    <t>极地考察</t>
  </si>
  <si>
    <t>2200124</t>
  </si>
  <si>
    <t>深海调查与资源开发</t>
  </si>
  <si>
    <t>2200125</t>
  </si>
  <si>
    <t>海港航标维护</t>
  </si>
  <si>
    <t>2200126</t>
  </si>
  <si>
    <t>海水淡化</t>
  </si>
  <si>
    <t>2200127</t>
  </si>
  <si>
    <t>无居民海岛使用金支出</t>
  </si>
  <si>
    <t>2200128</t>
  </si>
  <si>
    <t>海洋战略规划与预警监测</t>
  </si>
  <si>
    <t>2200129</t>
  </si>
  <si>
    <t>基础测绘与地理信息管理</t>
  </si>
  <si>
    <t>2200150</t>
  </si>
  <si>
    <t>2200199</t>
  </si>
  <si>
    <t>其他自然资源事务支出</t>
  </si>
  <si>
    <t>22005</t>
  </si>
  <si>
    <t xml:space="preserve"> 气象事务</t>
  </si>
  <si>
    <t>2200501</t>
  </si>
  <si>
    <t>2200502</t>
  </si>
  <si>
    <t>2200503</t>
  </si>
  <si>
    <t>2200504</t>
  </si>
  <si>
    <t>气象事业机构</t>
  </si>
  <si>
    <t>2200506</t>
  </si>
  <si>
    <t>气象探测</t>
  </si>
  <si>
    <t>2200507</t>
  </si>
  <si>
    <t>气象信息传输及管理</t>
  </si>
  <si>
    <t>2200508</t>
  </si>
  <si>
    <t>气象预报预测</t>
  </si>
  <si>
    <t>2200509</t>
  </si>
  <si>
    <t>气象服务</t>
  </si>
  <si>
    <t>2200510</t>
  </si>
  <si>
    <t>气象装备保障维护</t>
  </si>
  <si>
    <t>2200511</t>
  </si>
  <si>
    <t>气象基础设施建设与维修</t>
  </si>
  <si>
    <t>2200512</t>
  </si>
  <si>
    <t>气象卫星</t>
  </si>
  <si>
    <t>2200513</t>
  </si>
  <si>
    <t>气象法规与标准</t>
  </si>
  <si>
    <t>2200514</t>
  </si>
  <si>
    <t>气象资金审计稽查</t>
  </si>
  <si>
    <t>2200599</t>
  </si>
  <si>
    <t>其他气象事务支出</t>
  </si>
  <si>
    <t>22099</t>
  </si>
  <si>
    <t xml:space="preserve"> 其他自然资源海洋气象等支出</t>
  </si>
  <si>
    <t>2209999</t>
  </si>
  <si>
    <t>其他自然资源海洋气象等支出</t>
  </si>
  <si>
    <t>221</t>
  </si>
  <si>
    <t>22101</t>
  </si>
  <si>
    <t xml:space="preserve"> 保障性安居工程支出</t>
  </si>
  <si>
    <t>2210101</t>
  </si>
  <si>
    <t>廉租住房</t>
  </si>
  <si>
    <t>2210102</t>
  </si>
  <si>
    <t>沉陷区治理</t>
  </si>
  <si>
    <t>2210103</t>
  </si>
  <si>
    <t>棚户区改造</t>
  </si>
  <si>
    <t>2210104</t>
  </si>
  <si>
    <t>少数民族地区游牧民定居工程</t>
  </si>
  <si>
    <t>2210105</t>
  </si>
  <si>
    <t>农村危房改造</t>
  </si>
  <si>
    <t>2210106</t>
  </si>
  <si>
    <t>公共租赁住房</t>
  </si>
  <si>
    <t>2210107</t>
  </si>
  <si>
    <t>保障性住房租金补贴</t>
  </si>
  <si>
    <t>2210108</t>
  </si>
  <si>
    <t>老旧小区改造</t>
  </si>
  <si>
    <t>2210109</t>
  </si>
  <si>
    <t>住房租赁市场发展</t>
  </si>
  <si>
    <t>2210199</t>
  </si>
  <si>
    <t>其他保障性安居工程支出</t>
  </si>
  <si>
    <t>22102</t>
  </si>
  <si>
    <t xml:space="preserve"> 住房改革支出</t>
  </si>
  <si>
    <t>2210201</t>
  </si>
  <si>
    <t>住房公积金</t>
  </si>
  <si>
    <t>2210202</t>
  </si>
  <si>
    <t>提租补贴</t>
  </si>
  <si>
    <t>2210203</t>
  </si>
  <si>
    <t>购房补贴</t>
  </si>
  <si>
    <t>22103</t>
  </si>
  <si>
    <t xml:space="preserve"> 城乡社区住宅</t>
  </si>
  <si>
    <t>2210301</t>
  </si>
  <si>
    <t>公有住房建设和维修改造支出</t>
  </si>
  <si>
    <t>2210302</t>
  </si>
  <si>
    <t>住房公积金管理</t>
  </si>
  <si>
    <t>2210399</t>
  </si>
  <si>
    <t>其他城乡社区住宅支出</t>
  </si>
  <si>
    <t>222</t>
  </si>
  <si>
    <t>22201</t>
  </si>
  <si>
    <t xml:space="preserve"> 粮油物资事务</t>
  </si>
  <si>
    <t>2220101</t>
  </si>
  <si>
    <t>2220102</t>
  </si>
  <si>
    <t>2220103</t>
  </si>
  <si>
    <t>2220104</t>
  </si>
  <si>
    <t>财务与审计支出</t>
  </si>
  <si>
    <t>2220105</t>
  </si>
  <si>
    <t>信息统计</t>
  </si>
  <si>
    <t>2220106</t>
  </si>
  <si>
    <t>专项业务活动</t>
  </si>
  <si>
    <t>2220107</t>
  </si>
  <si>
    <t>国家粮油差价补贴</t>
  </si>
  <si>
    <t>2220112</t>
  </si>
  <si>
    <t>粮食财务挂账利息补贴</t>
  </si>
  <si>
    <t>2220113</t>
  </si>
  <si>
    <t>粮食财务挂账消化款</t>
  </si>
  <si>
    <t>2220114</t>
  </si>
  <si>
    <t>处理陈化粮补贴</t>
  </si>
  <si>
    <t>2220115</t>
  </si>
  <si>
    <t>粮食风险基金</t>
  </si>
  <si>
    <t>2220118</t>
  </si>
  <si>
    <t>粮油市场调控专项资金</t>
  </si>
  <si>
    <t>2220119</t>
  </si>
  <si>
    <t>设施建设</t>
  </si>
  <si>
    <t>2220120</t>
  </si>
  <si>
    <t>设施安全</t>
  </si>
  <si>
    <t>2220121</t>
  </si>
  <si>
    <t>物资保管保养</t>
  </si>
  <si>
    <t>2220150</t>
  </si>
  <si>
    <t>2220199</t>
  </si>
  <si>
    <t>其他粮油物资事务支出</t>
  </si>
  <si>
    <t>22203</t>
  </si>
  <si>
    <t xml:space="preserve"> 能源储备</t>
  </si>
  <si>
    <t>2220301</t>
  </si>
  <si>
    <t>石油储备</t>
  </si>
  <si>
    <t>2220303</t>
  </si>
  <si>
    <t>天然铀能源储备</t>
  </si>
  <si>
    <t>2220304</t>
  </si>
  <si>
    <t>煤炭储备</t>
  </si>
  <si>
    <t>2220305</t>
  </si>
  <si>
    <t>成品油储备</t>
  </si>
  <si>
    <t>2220399</t>
  </si>
  <si>
    <t>其他能源储备支出</t>
  </si>
  <si>
    <t>22204</t>
  </si>
  <si>
    <t xml:space="preserve"> 粮油储备</t>
  </si>
  <si>
    <t>2220401</t>
  </si>
  <si>
    <t>储备粮油补贴</t>
  </si>
  <si>
    <t>2220402</t>
  </si>
  <si>
    <t>储备粮油差价补贴</t>
  </si>
  <si>
    <t>2220403</t>
  </si>
  <si>
    <t>储备粮（油）库建设</t>
  </si>
  <si>
    <t>2220404</t>
  </si>
  <si>
    <t>最低收购价政策支出</t>
  </si>
  <si>
    <t>2220499</t>
  </si>
  <si>
    <t>其他粮油储备支出</t>
  </si>
  <si>
    <t>22205</t>
  </si>
  <si>
    <t xml:space="preserve"> 重要商品储备</t>
  </si>
  <si>
    <t>2220501</t>
  </si>
  <si>
    <t>棉花储备</t>
  </si>
  <si>
    <t>2220502</t>
  </si>
  <si>
    <t>食糖储备</t>
  </si>
  <si>
    <t>2220503</t>
  </si>
  <si>
    <t>肉类储备</t>
  </si>
  <si>
    <t>2220504</t>
  </si>
  <si>
    <t>化肥储备</t>
  </si>
  <si>
    <t>2220505</t>
  </si>
  <si>
    <t>农药储备</t>
  </si>
  <si>
    <t>2220506</t>
  </si>
  <si>
    <t>边销茶储备</t>
  </si>
  <si>
    <t>2220507</t>
  </si>
  <si>
    <t>羊毛储备</t>
  </si>
  <si>
    <t>2220508</t>
  </si>
  <si>
    <t>医药储备</t>
  </si>
  <si>
    <t>2220509</t>
  </si>
  <si>
    <t>食盐储备</t>
  </si>
  <si>
    <t>2220510</t>
  </si>
  <si>
    <t>战略物资储备</t>
  </si>
  <si>
    <t>2220599</t>
  </si>
  <si>
    <t>其他重要商品储备支出</t>
  </si>
  <si>
    <t>224</t>
  </si>
  <si>
    <t>22401</t>
  </si>
  <si>
    <t xml:space="preserve"> 应急管理事务</t>
  </si>
  <si>
    <t>2240101</t>
  </si>
  <si>
    <t>2240102</t>
  </si>
  <si>
    <t>2240103</t>
  </si>
  <si>
    <t>2240104</t>
  </si>
  <si>
    <t>灾害风险防治</t>
  </si>
  <si>
    <t>2240105</t>
  </si>
  <si>
    <t>国务院安委会专项</t>
  </si>
  <si>
    <t>2240106</t>
  </si>
  <si>
    <t>安全监管</t>
  </si>
  <si>
    <t>2240107</t>
  </si>
  <si>
    <t>安全生产基础</t>
  </si>
  <si>
    <t>2240108</t>
  </si>
  <si>
    <t>应急救援</t>
  </si>
  <si>
    <t>2240109</t>
  </si>
  <si>
    <t>应急管理</t>
  </si>
  <si>
    <t>2240150</t>
  </si>
  <si>
    <t>2240199</t>
  </si>
  <si>
    <t>其他应急管理支出</t>
  </si>
  <si>
    <t>22402</t>
  </si>
  <si>
    <t xml:space="preserve"> 消防事务</t>
  </si>
  <si>
    <t>2240201</t>
  </si>
  <si>
    <t>2240202</t>
  </si>
  <si>
    <t>2240203</t>
  </si>
  <si>
    <t>2240204</t>
  </si>
  <si>
    <t>消防应急救援</t>
  </si>
  <si>
    <t>2240299</t>
  </si>
  <si>
    <t>其他消防事务支出</t>
  </si>
  <si>
    <t>22403</t>
  </si>
  <si>
    <t xml:space="preserve"> 森林消防事务</t>
  </si>
  <si>
    <t>2240301</t>
  </si>
  <si>
    <t>2240302</t>
  </si>
  <si>
    <t>2240303</t>
  </si>
  <si>
    <t>2240304</t>
  </si>
  <si>
    <t>森林消防应急救援</t>
  </si>
  <si>
    <t>2240399</t>
  </si>
  <si>
    <t>其他森林消防事务支出</t>
  </si>
  <si>
    <t>22404</t>
  </si>
  <si>
    <t xml:space="preserve"> 煤矿安全</t>
  </si>
  <si>
    <t>2240401</t>
  </si>
  <si>
    <t>2240402</t>
  </si>
  <si>
    <t>2240403</t>
  </si>
  <si>
    <t>2240404</t>
  </si>
  <si>
    <t>煤矿安全监察事务</t>
  </si>
  <si>
    <t>2240405</t>
  </si>
  <si>
    <t>煤矿应急救援事务</t>
  </si>
  <si>
    <t>2240450</t>
  </si>
  <si>
    <t>2240499</t>
  </si>
  <si>
    <t>其他煤矿安全支出</t>
  </si>
  <si>
    <t>22405</t>
  </si>
  <si>
    <t xml:space="preserve"> 地震事务</t>
  </si>
  <si>
    <t>2240501</t>
  </si>
  <si>
    <t>2240502</t>
  </si>
  <si>
    <t>2240503</t>
  </si>
  <si>
    <t>2240504</t>
  </si>
  <si>
    <t>地震监测</t>
  </si>
  <si>
    <t>2240505</t>
  </si>
  <si>
    <t>地震预测预报</t>
  </si>
  <si>
    <t>2240506</t>
  </si>
  <si>
    <t>地震灾害预防</t>
  </si>
  <si>
    <t>2240507</t>
  </si>
  <si>
    <t>地震应急救援</t>
  </si>
  <si>
    <t>2240508</t>
  </si>
  <si>
    <t>地震环境探察</t>
  </si>
  <si>
    <t>2240509</t>
  </si>
  <si>
    <t>防震减灾信息管理</t>
  </si>
  <si>
    <t>2240510</t>
  </si>
  <si>
    <t>防震减灾基础管理</t>
  </si>
  <si>
    <t>2240550</t>
  </si>
  <si>
    <t>地震事业机构</t>
  </si>
  <si>
    <t>2240599</t>
  </si>
  <si>
    <t>其他地震事务支出</t>
  </si>
  <si>
    <t>22406</t>
  </si>
  <si>
    <t xml:space="preserve"> 自然灾害防治</t>
  </si>
  <si>
    <t>2240601</t>
  </si>
  <si>
    <t>地质灾害防治</t>
  </si>
  <si>
    <t>2240602</t>
  </si>
  <si>
    <t>森林草原防灾减灾</t>
  </si>
  <si>
    <t>2240699</t>
  </si>
  <si>
    <t>其他自然灾害防治支出</t>
  </si>
  <si>
    <t>22407</t>
  </si>
  <si>
    <t xml:space="preserve"> 自然灾害救灾及恢复重建支出</t>
  </si>
  <si>
    <t>2240703</t>
  </si>
  <si>
    <t>自然灾害救灾补助</t>
  </si>
  <si>
    <t>2240704</t>
  </si>
  <si>
    <t>自然灾害灾后重建补助</t>
  </si>
  <si>
    <t>2240799</t>
  </si>
  <si>
    <t>其他自然灾害救灾及恢复重建支出</t>
  </si>
  <si>
    <t>22499</t>
  </si>
  <si>
    <t xml:space="preserve"> 其他灾害防治及应急管理支出</t>
  </si>
  <si>
    <t>2249999</t>
  </si>
  <si>
    <t>其他灾害防治及应急管理支出</t>
  </si>
  <si>
    <t>227</t>
  </si>
  <si>
    <t>229</t>
  </si>
  <si>
    <t>22902</t>
  </si>
  <si>
    <t xml:space="preserve"> 年初预留</t>
  </si>
  <si>
    <t>2290201</t>
  </si>
  <si>
    <t>年初预留</t>
  </si>
  <si>
    <t>22999</t>
  </si>
  <si>
    <t>2299999</t>
  </si>
  <si>
    <t>232</t>
  </si>
  <si>
    <t>23201</t>
  </si>
  <si>
    <t xml:space="preserve"> 中央政府国内债务付息支出</t>
  </si>
  <si>
    <t>23202</t>
  </si>
  <si>
    <t xml:space="preserve"> 中央政府国外债务付息支出</t>
  </si>
  <si>
    <t>23203</t>
  </si>
  <si>
    <t xml:space="preserve"> 地方政府一般债务付息支出</t>
  </si>
  <si>
    <t>2320301</t>
  </si>
  <si>
    <t>地方政府一般债券付息支出</t>
  </si>
  <si>
    <t>2320302</t>
  </si>
  <si>
    <t>地方政府向外国政府借款付息支出</t>
  </si>
  <si>
    <t>2320303</t>
  </si>
  <si>
    <t>地方政府向国际组织借款付息支出</t>
  </si>
  <si>
    <t>2320399</t>
  </si>
  <si>
    <t>地方政府其他一般债务付息支出</t>
  </si>
  <si>
    <t>233</t>
  </si>
  <si>
    <t>23301</t>
  </si>
  <si>
    <t xml:space="preserve"> 中央政府国内债务发行费用支出</t>
  </si>
  <si>
    <t>23302</t>
  </si>
  <si>
    <t xml:space="preserve"> 中央政府国外债务发行费用支出</t>
  </si>
  <si>
    <t>23303</t>
  </si>
  <si>
    <t xml:space="preserve"> 地方政府一般债务发行费用支出</t>
  </si>
  <si>
    <t>体制上解支出</t>
  </si>
  <si>
    <t>专项上解支出</t>
  </si>
  <si>
    <t>其中：出口退税上解支出</t>
  </si>
  <si>
    <t xml:space="preserve">      税收征收经费上解</t>
  </si>
  <si>
    <t xml:space="preserve">      其他支出</t>
  </si>
  <si>
    <t xml:space="preserve">      江门市统筹发展资金</t>
  </si>
  <si>
    <t>地方政府一般债务还本支出</t>
  </si>
  <si>
    <t>地方政府一般债券还本支出</t>
  </si>
  <si>
    <t>年终结余</t>
  </si>
  <si>
    <t>（经济分类支出）</t>
  </si>
  <si>
    <t>机关工资福利支出</t>
  </si>
  <si>
    <t>工资奖金津补贴</t>
  </si>
  <si>
    <t>社会保障缴费</t>
  </si>
  <si>
    <t>其他工资福利支出</t>
  </si>
  <si>
    <t>机关商品和服务支出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</si>
  <si>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</si>
  <si>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</si>
  <si>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</si>
  <si>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</si>
  <si>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</si>
  <si>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</si>
  <si>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</si>
  <si>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</si>
  <si>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</si>
  <si>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</si>
  <si>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机关资本性支出（一）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</si>
  <si>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</si>
  <si>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</si>
  <si>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</si>
  <si>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</si>
  <si>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</si>
  <si>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</si>
  <si>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</si>
  <si>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机关资本性支出（二）</t>
  </si>
  <si>
    <t>对事业单位经常性补助</t>
  </si>
  <si>
    <t>工资福利支出</t>
  </si>
  <si>
    <t>商品和服务支出</t>
  </si>
  <si>
    <t>其他对事业单位补助</t>
  </si>
  <si>
    <t>对事业单位资本性补助</t>
  </si>
  <si>
    <t>资本性支出（一）</t>
  </si>
  <si>
    <t>资本性支出（二）</t>
  </si>
  <si>
    <t>对企业补助</t>
  </si>
  <si>
    <t>费用补贴</t>
  </si>
  <si>
    <t>利息补贴</t>
  </si>
  <si>
    <t>其他对企业补助</t>
  </si>
  <si>
    <t>对企业资本性支出</t>
  </si>
  <si>
    <t>对企业资本性支出（一）</t>
  </si>
  <si>
    <t>对企业资本性支出（二）</t>
  </si>
  <si>
    <t>对个人和家庭的补助</t>
  </si>
  <si>
    <t>社会福利和救助</t>
  </si>
  <si>
    <t>助学金</t>
  </si>
  <si>
    <t>个人农业生产补贴</t>
  </si>
  <si>
    <t>离退休费</t>
  </si>
  <si>
    <t>其他对个人和家庭的补助</t>
  </si>
  <si>
    <t>对社会保障基金补助</t>
  </si>
  <si>
    <t>对社会保险基金补助</t>
  </si>
  <si>
    <t>补充全国社会保障基金</t>
  </si>
  <si>
    <t>债务利息及费用支出</t>
  </si>
  <si>
    <t>国内债务付息</t>
  </si>
  <si>
    <t>国外债务付息</t>
  </si>
  <si>
    <t>国内债务发行费用支出</t>
  </si>
  <si>
    <t>国外债务发行费用支出</t>
  </si>
  <si>
    <t>预备费及预留</t>
  </si>
  <si>
    <t>预留</t>
  </si>
  <si>
    <t>赠与</t>
  </si>
  <si>
    <t>对民间非营利组织和群众性自治组织补贴</t>
  </si>
  <si>
    <t>2300601</t>
  </si>
  <si>
    <t>行标签</t>
  </si>
  <si>
    <t>求和项:预算审核数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</si>
</sst>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_);[Red]\(#,##0\)"/>
  </numFmts>
  <fonts count="4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b/>
      <sz val="11.5"/>
      <name val="宋体"/>
      <charset val="134"/>
    </font>
    <font>
      <sz val="11.5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0"/>
      <name val="黑体"/>
      <charset val="134"/>
    </font>
    <font>
      <b/>
      <sz val="11.5"/>
      <color theme="1"/>
      <name val="宋体"/>
      <charset val="134"/>
      <scheme val="minor"/>
    </font>
    <font>
      <sz val="11.5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.5"/>
      <color rgb="FF000000"/>
      <name val="宋体"/>
      <charset val="134"/>
    </font>
    <font>
      <sz val="11.5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黑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name val="Calibri"/>
      <charset val="134"/>
    </font>
    <font>
      <sz val="16"/>
      <color theme="1"/>
      <name val="Times New Roman"/>
      <charset val="134"/>
    </font>
    <font>
      <sz val="16"/>
      <color theme="1"/>
      <name val="仿宋_GB2312"/>
      <charset val="134"/>
    </font>
    <font>
      <b/>
      <sz val="18"/>
      <name val="黑体"/>
      <charset val="134"/>
    </font>
    <font>
      <sz val="11"/>
      <color theme="1"/>
      <name val="宋体"/>
      <charset val="134"/>
    </font>
    <font>
      <sz val="12"/>
      <name val="仿宋_GB2312"/>
      <charset val="134"/>
    </font>
    <font>
      <sz val="12"/>
      <name val="Times New Roman"/>
      <charset val="134"/>
    </font>
    <font>
      <b/>
      <sz val="28"/>
      <name val="黑体"/>
      <charset val="134"/>
    </font>
    <font>
      <sz val="14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6" tint="0.799981688894314"/>
      </top>
      <bottom style="thin">
        <color theme="6" tint="0.79998168889431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6" borderId="11" applyNumberFormat="0" applyAlignment="0" applyProtection="0">
      <alignment vertical="center"/>
    </xf>
    <xf numFmtId="0" fontId="37" fillId="7" borderId="12" applyNumberFormat="0" applyAlignment="0" applyProtection="0">
      <alignment vertical="center"/>
    </xf>
    <xf numFmtId="0" fontId="38" fillId="7" borderId="11" applyNumberFormat="0" applyAlignment="0" applyProtection="0">
      <alignment vertical="center"/>
    </xf>
    <xf numFmtId="0" fontId="39" fillId="8" borderId="13" applyNumberFormat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0" fillId="0" borderId="0">
      <alignment vertical="center"/>
    </xf>
    <xf numFmtId="43" fontId="5" fillId="0" borderId="0" applyFont="0" applyFill="0" applyBorder="0" applyAlignment="0" applyProtection="0"/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0" fontId="0" fillId="2" borderId="0" xfId="0" applyFill="1">
      <alignment vertical="center"/>
    </xf>
    <xf numFmtId="0" fontId="2" fillId="0" borderId="0" xfId="49" applyFont="1" applyFill="1" applyAlignment="1">
      <alignment vertical="center"/>
    </xf>
    <xf numFmtId="0" fontId="3" fillId="0" borderId="0" xfId="49" applyFont="1" applyFill="1" applyAlignment="1">
      <alignment vertical="center"/>
    </xf>
    <xf numFmtId="0" fontId="4" fillId="0" borderId="0" xfId="49" applyFont="1" applyFill="1" applyAlignment="1">
      <alignment vertical="center"/>
    </xf>
    <xf numFmtId="0" fontId="5" fillId="0" borderId="0" xfId="49" applyFont="1" applyFill="1" applyAlignment="1">
      <alignment vertical="center"/>
    </xf>
    <xf numFmtId="0" fontId="6" fillId="0" borderId="0" xfId="49" applyFont="1" applyFill="1" applyAlignment="1">
      <alignment vertical="center"/>
    </xf>
    <xf numFmtId="176" fontId="6" fillId="0" borderId="0" xfId="49" applyNumberFormat="1" applyFont="1" applyFill="1" applyAlignment="1">
      <alignment vertical="center"/>
    </xf>
    <xf numFmtId="176" fontId="6" fillId="3" borderId="0" xfId="49" applyNumberFormat="1" applyFont="1" applyFill="1" applyAlignment="1">
      <alignment vertical="center"/>
    </xf>
    <xf numFmtId="10" fontId="6" fillId="3" borderId="0" xfId="49" applyNumberFormat="1" applyFont="1" applyFill="1" applyAlignment="1">
      <alignment vertical="center"/>
    </xf>
    <xf numFmtId="0" fontId="7" fillId="0" borderId="0" xfId="49" applyNumberFormat="1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/>
    </xf>
    <xf numFmtId="10" fontId="4" fillId="0" borderId="0" xfId="3" applyNumberFormat="1" applyFont="1" applyFill="1" applyAlignment="1">
      <alignment horizontal="right" vertical="center"/>
    </xf>
    <xf numFmtId="0" fontId="2" fillId="0" borderId="2" xfId="49" applyFont="1" applyFill="1" applyBorder="1" applyAlignment="1">
      <alignment horizontal="center" vertical="center"/>
    </xf>
    <xf numFmtId="176" fontId="2" fillId="4" borderId="2" xfId="49" applyNumberFormat="1" applyFont="1" applyFill="1" applyBorder="1" applyAlignment="1">
      <alignment horizontal="center" vertical="center" wrapText="1"/>
    </xf>
    <xf numFmtId="176" fontId="2" fillId="3" borderId="2" xfId="49" applyNumberFormat="1" applyFont="1" applyFill="1" applyBorder="1" applyAlignment="1">
      <alignment horizontal="center" vertical="center" wrapText="1"/>
    </xf>
    <xf numFmtId="10" fontId="2" fillId="3" borderId="2" xfId="49" applyNumberFormat="1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left" vertical="center"/>
    </xf>
    <xf numFmtId="0" fontId="3" fillId="0" borderId="4" xfId="49" applyFont="1" applyFill="1" applyBorder="1" applyAlignment="1">
      <alignment horizontal="left" vertical="center"/>
    </xf>
    <xf numFmtId="176" fontId="3" fillId="0" borderId="2" xfId="50" applyNumberFormat="1" applyFont="1" applyFill="1" applyBorder="1" applyAlignment="1">
      <alignment vertical="center" wrapText="1"/>
    </xf>
    <xf numFmtId="176" fontId="3" fillId="3" borderId="2" xfId="50" applyNumberFormat="1" applyFont="1" applyFill="1" applyBorder="1" applyAlignment="1">
      <alignment vertical="center" wrapText="1"/>
    </xf>
    <xf numFmtId="10" fontId="3" fillId="3" borderId="2" xfId="49" applyNumberFormat="1" applyFont="1" applyFill="1" applyBorder="1" applyAlignment="1">
      <alignment vertical="center"/>
    </xf>
    <xf numFmtId="0" fontId="8" fillId="0" borderId="2" xfId="49" applyFont="1" applyFill="1" applyBorder="1" applyAlignment="1">
      <alignment horizontal="left" vertical="center" wrapText="1"/>
    </xf>
    <xf numFmtId="176" fontId="3" fillId="0" borderId="2" xfId="50" applyNumberFormat="1" applyFont="1" applyFill="1" applyBorder="1" applyAlignment="1">
      <alignment vertical="center"/>
    </xf>
    <xf numFmtId="176" fontId="3" fillId="3" borderId="2" xfId="50" applyNumberFormat="1" applyFont="1" applyFill="1" applyBorder="1" applyAlignment="1">
      <alignment vertical="center"/>
    </xf>
    <xf numFmtId="0" fontId="9" fillId="0" borderId="0" xfId="49" applyFont="1" applyFill="1" applyAlignment="1">
      <alignment horizontal="left" vertical="center" wrapText="1"/>
    </xf>
    <xf numFmtId="0" fontId="9" fillId="0" borderId="2" xfId="49" applyFont="1" applyFill="1" applyBorder="1" applyAlignment="1">
      <alignment horizontal="left" vertical="center" wrapText="1"/>
    </xf>
    <xf numFmtId="0" fontId="9" fillId="0" borderId="2" xfId="49" applyFont="1" applyFill="1" applyBorder="1" applyAlignment="1">
      <alignment horizontal="left" vertical="center" wrapText="1" indent="1"/>
    </xf>
    <xf numFmtId="176" fontId="4" fillId="0" borderId="2" xfId="50" applyNumberFormat="1" applyFont="1" applyFill="1" applyBorder="1" applyAlignment="1">
      <alignment vertical="center"/>
    </xf>
    <xf numFmtId="176" fontId="10" fillId="3" borderId="0" xfId="0" applyNumberFormat="1" applyFont="1" applyFill="1" applyAlignment="1">
      <alignment vertical="center"/>
    </xf>
    <xf numFmtId="176" fontId="4" fillId="3" borderId="2" xfId="49" applyNumberFormat="1" applyFont="1" applyFill="1" applyBorder="1" applyAlignment="1">
      <alignment vertical="center"/>
    </xf>
    <xf numFmtId="176" fontId="3" fillId="3" borderId="2" xfId="49" applyNumberFormat="1" applyFont="1" applyFill="1" applyBorder="1" applyAlignment="1">
      <alignment vertical="center"/>
    </xf>
    <xf numFmtId="176" fontId="4" fillId="3" borderId="0" xfId="49" applyNumberFormat="1" applyFont="1" applyFill="1" applyAlignment="1">
      <alignment vertical="center"/>
    </xf>
    <xf numFmtId="0" fontId="11" fillId="0" borderId="3" xfId="49" applyFont="1" applyFill="1" applyBorder="1" applyAlignment="1">
      <alignment horizontal="left" vertical="center"/>
    </xf>
    <xf numFmtId="0" fontId="11" fillId="0" borderId="4" xfId="49" applyFont="1" applyFill="1" applyBorder="1" applyAlignment="1">
      <alignment horizontal="left" vertical="center"/>
    </xf>
    <xf numFmtId="49" fontId="11" fillId="0" borderId="2" xfId="49" applyNumberFormat="1" applyFont="1" applyFill="1" applyBorder="1" applyAlignment="1">
      <alignment horizontal="left" vertical="center" wrapText="1"/>
    </xf>
    <xf numFmtId="0" fontId="11" fillId="0" borderId="2" xfId="49" applyFont="1" applyFill="1" applyBorder="1" applyAlignment="1">
      <alignment horizontal="left" vertical="center" wrapText="1" indent="1"/>
    </xf>
    <xf numFmtId="176" fontId="3" fillId="0" borderId="2" xfId="49" applyNumberFormat="1" applyFont="1" applyFill="1" applyBorder="1" applyAlignment="1">
      <alignment vertical="center"/>
    </xf>
    <xf numFmtId="176" fontId="6" fillId="3" borderId="2" xfId="49" applyNumberFormat="1" applyFont="1" applyFill="1" applyBorder="1" applyAlignment="1">
      <alignment vertical="center"/>
    </xf>
    <xf numFmtId="41" fontId="0" fillId="0" borderId="2" xfId="49" applyNumberFormat="1" applyFont="1" applyBorder="1">
      <alignment vertical="center"/>
    </xf>
    <xf numFmtId="0" fontId="11" fillId="0" borderId="2" xfId="49" applyFont="1" applyFill="1" applyBorder="1" applyAlignment="1">
      <alignment horizontal="left" vertical="center" wrapText="1"/>
    </xf>
    <xf numFmtId="49" fontId="12" fillId="0" borderId="2" xfId="49" applyNumberFormat="1" applyFont="1" applyFill="1" applyBorder="1" applyAlignment="1">
      <alignment horizontal="left" vertical="center" wrapText="1"/>
    </xf>
    <xf numFmtId="0" fontId="12" fillId="0" borderId="2" xfId="49" applyFont="1" applyFill="1" applyBorder="1" applyAlignment="1">
      <alignment horizontal="left" vertical="center" wrapText="1" indent="1"/>
    </xf>
    <xf numFmtId="176" fontId="5" fillId="3" borderId="2" xfId="49" applyNumberFormat="1" applyFont="1" applyFill="1" applyBorder="1" applyAlignment="1">
      <alignment vertical="center"/>
    </xf>
    <xf numFmtId="0" fontId="12" fillId="0" borderId="2" xfId="49" applyFont="1" applyFill="1" applyBorder="1" applyAlignment="1">
      <alignment horizontal="left" vertical="center" wrapText="1"/>
    </xf>
    <xf numFmtId="0" fontId="12" fillId="0" borderId="2" xfId="49" applyFont="1" applyFill="1" applyBorder="1" applyAlignment="1">
      <alignment vertical="center" wrapText="1"/>
    </xf>
    <xf numFmtId="0" fontId="3" fillId="0" borderId="2" xfId="49" applyFont="1" applyFill="1" applyBorder="1" applyAlignment="1">
      <alignment horizontal="center" vertical="center"/>
    </xf>
    <xf numFmtId="0" fontId="13" fillId="0" borderId="0" xfId="49" applyFont="1">
      <alignment vertical="center"/>
    </xf>
    <xf numFmtId="0" fontId="14" fillId="0" borderId="0" xfId="49" applyFont="1">
      <alignment vertical="center"/>
    </xf>
    <xf numFmtId="0" fontId="13" fillId="0" borderId="0" xfId="49" applyFont="1" applyFill="1">
      <alignment vertical="center"/>
    </xf>
    <xf numFmtId="0" fontId="0" fillId="0" borderId="0" xfId="49" applyFont="1">
      <alignment vertical="center"/>
    </xf>
    <xf numFmtId="0" fontId="0" fillId="0" borderId="0" xfId="49">
      <alignment vertical="center"/>
    </xf>
    <xf numFmtId="176" fontId="0" fillId="3" borderId="0" xfId="49" applyNumberFormat="1" applyFill="1">
      <alignment vertical="center"/>
    </xf>
    <xf numFmtId="10" fontId="13" fillId="3" borderId="0" xfId="49" applyNumberFormat="1" applyFont="1" applyFill="1">
      <alignment vertical="center"/>
    </xf>
    <xf numFmtId="176" fontId="0" fillId="0" borderId="0" xfId="49" applyNumberFormat="1">
      <alignment vertical="center"/>
    </xf>
    <xf numFmtId="0" fontId="0" fillId="0" borderId="0" xfId="49" applyFont="1" applyFill="1" applyAlignment="1">
      <alignment vertical="center"/>
    </xf>
    <xf numFmtId="0" fontId="15" fillId="0" borderId="0" xfId="49" applyFont="1" applyAlignment="1">
      <alignment horizontal="center" vertical="center" wrapText="1"/>
    </xf>
    <xf numFmtId="0" fontId="15" fillId="0" borderId="0" xfId="49" applyFont="1" applyFill="1" applyAlignment="1">
      <alignment horizontal="center" vertical="center" wrapText="1"/>
    </xf>
    <xf numFmtId="10" fontId="4" fillId="3" borderId="0" xfId="3" applyNumberFormat="1" applyFont="1" applyFill="1" applyAlignment="1">
      <alignment horizontal="right" vertical="center"/>
    </xf>
    <xf numFmtId="0" fontId="2" fillId="0" borderId="5" xfId="49" applyFont="1" applyFill="1" applyBorder="1" applyAlignment="1">
      <alignment horizontal="center" vertical="center"/>
    </xf>
    <xf numFmtId="176" fontId="3" fillId="4" borderId="2" xfId="49" applyNumberFormat="1" applyFont="1" applyFill="1" applyBorder="1" applyAlignment="1">
      <alignment horizontal="center" vertical="center" wrapText="1"/>
    </xf>
    <xf numFmtId="176" fontId="3" fillId="3" borderId="2" xfId="49" applyNumberFormat="1" applyFont="1" applyFill="1" applyBorder="1" applyAlignment="1">
      <alignment horizontal="center" vertical="center" wrapText="1"/>
    </xf>
    <xf numFmtId="10" fontId="2" fillId="3" borderId="2" xfId="0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left" vertical="center"/>
    </xf>
    <xf numFmtId="10" fontId="13" fillId="3" borderId="2" xfId="49" applyNumberFormat="1" applyFont="1" applyFill="1" applyBorder="1">
      <alignment vertical="center"/>
    </xf>
    <xf numFmtId="176" fontId="3" fillId="0" borderId="2" xfId="50" applyNumberFormat="1" applyFont="1" applyFill="1" applyBorder="1" applyAlignment="1" applyProtection="1">
      <alignment horizontal="right" vertical="center"/>
    </xf>
    <xf numFmtId="176" fontId="3" fillId="3" borderId="2" xfId="50" applyNumberFormat="1" applyFont="1" applyFill="1" applyBorder="1" applyAlignment="1" applyProtection="1">
      <alignment horizontal="right" vertical="center"/>
    </xf>
    <xf numFmtId="176" fontId="3" fillId="0" borderId="0" xfId="50" applyNumberFormat="1" applyFont="1" applyFill="1" applyBorder="1" applyAlignment="1">
      <alignment vertical="center" wrapText="1"/>
    </xf>
    <xf numFmtId="176" fontId="16" fillId="0" borderId="2" xfId="49" applyNumberFormat="1" applyFont="1" applyFill="1" applyBorder="1" applyAlignment="1">
      <alignment horizontal="right" vertical="center"/>
    </xf>
    <xf numFmtId="176" fontId="0" fillId="3" borderId="2" xfId="49" applyNumberFormat="1" applyFill="1" applyBorder="1">
      <alignment vertical="center"/>
    </xf>
    <xf numFmtId="176" fontId="13" fillId="3" borderId="2" xfId="49" applyNumberFormat="1" applyFont="1" applyFill="1" applyBorder="1">
      <alignment vertical="center"/>
    </xf>
    <xf numFmtId="176" fontId="16" fillId="0" borderId="2" xfId="51" applyNumberFormat="1" applyFont="1" applyFill="1" applyBorder="1" applyAlignment="1">
      <alignment horizontal="right" vertical="center"/>
    </xf>
    <xf numFmtId="176" fontId="13" fillId="0" borderId="0" xfId="49" applyNumberFormat="1" applyFont="1">
      <alignment vertical="center"/>
    </xf>
    <xf numFmtId="49" fontId="4" fillId="0" borderId="2" xfId="49" applyNumberFormat="1" applyFont="1" applyFill="1" applyBorder="1" applyAlignment="1">
      <alignment horizontal="left" vertical="center" wrapText="1"/>
    </xf>
    <xf numFmtId="0" fontId="4" fillId="0" borderId="2" xfId="49" applyFont="1" applyFill="1" applyBorder="1" applyAlignment="1">
      <alignment horizontal="left" vertical="center" wrapText="1" indent="1"/>
    </xf>
    <xf numFmtId="10" fontId="17" fillId="3" borderId="2" xfId="49" applyNumberFormat="1" applyFont="1" applyFill="1" applyBorder="1">
      <alignment vertical="center"/>
    </xf>
    <xf numFmtId="176" fontId="14" fillId="0" borderId="0" xfId="49" applyNumberFormat="1" applyFont="1">
      <alignment vertical="center"/>
    </xf>
    <xf numFmtId="176" fontId="16" fillId="3" borderId="2" xfId="49" applyNumberFormat="1" applyFont="1" applyFill="1" applyBorder="1" applyAlignment="1">
      <alignment horizontal="right" vertical="center"/>
    </xf>
    <xf numFmtId="10" fontId="3" fillId="3" borderId="2" xfId="50" applyNumberFormat="1" applyFont="1" applyFill="1" applyBorder="1" applyAlignment="1" applyProtection="1">
      <alignment horizontal="right" vertical="center"/>
    </xf>
    <xf numFmtId="176" fontId="13" fillId="0" borderId="0" xfId="49" applyNumberFormat="1" applyFont="1" applyFill="1">
      <alignment vertical="center"/>
    </xf>
    <xf numFmtId="176" fontId="0" fillId="0" borderId="0" xfId="49" applyNumberFormat="1" applyFont="1">
      <alignment vertical="center"/>
    </xf>
    <xf numFmtId="176" fontId="2" fillId="3" borderId="2" xfId="49" applyNumberFormat="1" applyFont="1" applyFill="1" applyBorder="1" applyAlignment="1">
      <alignment horizontal="right" vertical="center"/>
    </xf>
    <xf numFmtId="49" fontId="12" fillId="2" borderId="2" xfId="49" applyNumberFormat="1" applyFont="1" applyFill="1" applyBorder="1" applyAlignment="1">
      <alignment horizontal="left" vertical="center" wrapText="1"/>
    </xf>
    <xf numFmtId="0" fontId="12" fillId="2" borderId="2" xfId="49" applyFont="1" applyFill="1" applyBorder="1" applyAlignment="1">
      <alignment horizontal="left" vertical="center" wrapText="1" indent="1"/>
    </xf>
    <xf numFmtId="176" fontId="18" fillId="3" borderId="6" xfId="0" applyNumberFormat="1" applyFont="1" applyFill="1" applyBorder="1" applyAlignment="1">
      <alignment horizontal="right" vertical="center"/>
    </xf>
    <xf numFmtId="176" fontId="16" fillId="3" borderId="6" xfId="0" applyNumberFormat="1" applyFont="1" applyFill="1" applyBorder="1" applyAlignment="1">
      <alignment horizontal="right" vertical="center"/>
    </xf>
    <xf numFmtId="176" fontId="2" fillId="0" borderId="2" xfId="49" applyNumberFormat="1" applyFont="1" applyFill="1" applyBorder="1" applyAlignment="1">
      <alignment horizontal="right" vertical="center"/>
    </xf>
    <xf numFmtId="0" fontId="0" fillId="0" borderId="2" xfId="49" applyBorder="1">
      <alignment vertical="center"/>
    </xf>
    <xf numFmtId="41" fontId="13" fillId="0" borderId="2" xfId="49" applyNumberFormat="1" applyFont="1" applyBorder="1">
      <alignment vertical="center"/>
    </xf>
    <xf numFmtId="10" fontId="0" fillId="3" borderId="0" xfId="49" applyNumberFormat="1" applyFill="1">
      <alignment vertical="center"/>
    </xf>
    <xf numFmtId="10" fontId="6" fillId="0" borderId="0" xfId="49" applyNumberFormat="1" applyFont="1" applyFill="1" applyAlignment="1">
      <alignment vertical="center"/>
    </xf>
    <xf numFmtId="0" fontId="3" fillId="0" borderId="5" xfId="49" applyFont="1" applyFill="1" applyBorder="1" applyAlignment="1">
      <alignment horizontal="center" vertical="center"/>
    </xf>
    <xf numFmtId="176" fontId="3" fillId="4" borderId="5" xfId="49" applyNumberFormat="1" applyFont="1" applyFill="1" applyBorder="1" applyAlignment="1">
      <alignment horizontal="center" vertical="center" wrapText="1"/>
    </xf>
    <xf numFmtId="10" fontId="3" fillId="3" borderId="2" xfId="49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vertical="center"/>
    </xf>
    <xf numFmtId="176" fontId="3" fillId="0" borderId="2" xfId="50" applyNumberFormat="1" applyFont="1" applyFill="1" applyBorder="1" applyAlignment="1">
      <alignment horizontal="right" vertical="center"/>
    </xf>
    <xf numFmtId="176" fontId="3" fillId="3" borderId="2" xfId="50" applyNumberFormat="1" applyFont="1" applyFill="1" applyBorder="1" applyAlignment="1">
      <alignment horizontal="right" vertical="center"/>
    </xf>
    <xf numFmtId="10" fontId="0" fillId="3" borderId="2" xfId="49" applyNumberFormat="1" applyFill="1" applyBorder="1">
      <alignment vertical="center"/>
    </xf>
    <xf numFmtId="176" fontId="2" fillId="0" borderId="2" xfId="50" applyNumberFormat="1" applyFont="1" applyFill="1" applyBorder="1" applyAlignment="1">
      <alignment horizontal="right" vertical="center"/>
    </xf>
    <xf numFmtId="0" fontId="19" fillId="0" borderId="0" xfId="0" applyFont="1">
      <alignment vertical="center"/>
    </xf>
    <xf numFmtId="0" fontId="4" fillId="0" borderId="2" xfId="49" applyFont="1" applyFill="1" applyBorder="1" applyAlignment="1">
      <alignment horizontal="left" vertical="center"/>
    </xf>
    <xf numFmtId="0" fontId="4" fillId="0" borderId="2" xfId="49" applyFont="1" applyFill="1" applyBorder="1" applyAlignment="1">
      <alignment horizontal="left" vertical="center" indent="1"/>
    </xf>
    <xf numFmtId="176" fontId="16" fillId="0" borderId="2" xfId="50" applyNumberFormat="1" applyFont="1" applyFill="1" applyBorder="1" applyAlignment="1">
      <alignment horizontal="right" vertical="center"/>
    </xf>
    <xf numFmtId="0" fontId="20" fillId="0" borderId="0" xfId="0" applyFont="1">
      <alignment vertical="center"/>
    </xf>
    <xf numFmtId="0" fontId="4" fillId="0" borderId="2" xfId="49" applyFont="1" applyFill="1" applyBorder="1" applyAlignment="1">
      <alignment vertical="center"/>
    </xf>
    <xf numFmtId="176" fontId="4" fillId="0" borderId="2" xfId="50" applyNumberFormat="1" applyFont="1" applyFill="1" applyBorder="1" applyAlignment="1">
      <alignment horizontal="right" vertical="center"/>
    </xf>
    <xf numFmtId="176" fontId="14" fillId="3" borderId="2" xfId="49" applyNumberFormat="1" applyFont="1" applyFill="1" applyBorder="1">
      <alignment vertical="center"/>
    </xf>
    <xf numFmtId="177" fontId="0" fillId="0" borderId="0" xfId="49" applyNumberFormat="1" applyBorder="1">
      <alignment vertical="center"/>
    </xf>
    <xf numFmtId="1" fontId="4" fillId="0" borderId="2" xfId="49" applyNumberFormat="1" applyFont="1" applyFill="1" applyBorder="1" applyAlignment="1" applyProtection="1">
      <alignment horizontal="left" vertical="center"/>
      <protection locked="0"/>
    </xf>
    <xf numFmtId="0" fontId="4" fillId="0" borderId="2" xfId="49" applyNumberFormat="1" applyFont="1" applyFill="1" applyBorder="1" applyAlignment="1" applyProtection="1">
      <alignment horizontal="left" vertical="center"/>
      <protection locked="0"/>
    </xf>
    <xf numFmtId="0" fontId="4" fillId="0" borderId="2" xfId="49" applyNumberFormat="1" applyFont="1" applyFill="1" applyBorder="1" applyAlignment="1" applyProtection="1">
      <alignment horizontal="left" vertical="center" indent="1"/>
      <protection locked="0"/>
    </xf>
    <xf numFmtId="1" fontId="4" fillId="0" borderId="2" xfId="49" applyNumberFormat="1" applyFont="1" applyFill="1" applyBorder="1" applyAlignment="1" applyProtection="1">
      <alignment horizontal="left" vertical="center" indent="1"/>
      <protection locked="0"/>
    </xf>
    <xf numFmtId="176" fontId="0" fillId="3" borderId="2" xfId="49" applyNumberFormat="1" applyFont="1" applyFill="1" applyBorder="1">
      <alignment vertical="center"/>
    </xf>
    <xf numFmtId="1" fontId="3" fillId="0" borderId="2" xfId="49" applyNumberFormat="1" applyFont="1" applyFill="1" applyBorder="1" applyAlignment="1" applyProtection="1">
      <alignment horizontal="left" vertical="center"/>
      <protection locked="0"/>
    </xf>
    <xf numFmtId="1" fontId="3" fillId="0" borderId="2" xfId="49" applyNumberFormat="1" applyFont="1" applyBorder="1" applyAlignment="1" applyProtection="1">
      <alignment horizontal="left" vertical="center"/>
      <protection locked="0"/>
    </xf>
    <xf numFmtId="1" fontId="4" fillId="0" borderId="2" xfId="49" applyNumberFormat="1" applyFont="1" applyBorder="1" applyAlignment="1" applyProtection="1">
      <alignment horizontal="left" vertical="center"/>
      <protection locked="0"/>
    </xf>
    <xf numFmtId="176" fontId="4" fillId="2" borderId="2" xfId="50" applyNumberFormat="1" applyFont="1" applyFill="1" applyBorder="1" applyAlignment="1">
      <alignment vertical="center"/>
    </xf>
    <xf numFmtId="176" fontId="0" fillId="2" borderId="2" xfId="49" applyNumberFormat="1" applyFill="1" applyBorder="1">
      <alignment vertical="center"/>
    </xf>
    <xf numFmtId="1" fontId="3" fillId="0" borderId="2" xfId="49" applyNumberFormat="1" applyFont="1" applyFill="1" applyBorder="1" applyAlignment="1" applyProtection="1">
      <alignment horizontal="left" vertical="center" indent="1"/>
      <protection locked="0"/>
    </xf>
    <xf numFmtId="1" fontId="4" fillId="0" borderId="2" xfId="49" applyNumberFormat="1" applyFont="1" applyFill="1" applyBorder="1" applyAlignment="1" applyProtection="1">
      <alignment horizontal="left" vertical="center" indent="2"/>
      <protection locked="0"/>
    </xf>
    <xf numFmtId="1" fontId="3" fillId="0" borderId="2" xfId="49" applyNumberFormat="1" applyFont="1" applyFill="1" applyBorder="1" applyAlignment="1" applyProtection="1">
      <alignment horizontal="left" vertical="center" indent="2"/>
      <protection locked="0"/>
    </xf>
    <xf numFmtId="1" fontId="3" fillId="0" borderId="2" xfId="49" applyNumberFormat="1" applyFont="1" applyFill="1" applyBorder="1" applyAlignment="1" applyProtection="1">
      <alignment vertical="center"/>
      <protection locked="0"/>
    </xf>
    <xf numFmtId="0" fontId="5" fillId="0" borderId="0" xfId="49" applyFont="1" applyAlignment="1"/>
    <xf numFmtId="176" fontId="4" fillId="0" borderId="0" xfId="49" applyNumberFormat="1" applyFont="1" applyAlignment="1"/>
    <xf numFmtId="0" fontId="5" fillId="3" borderId="0" xfId="49" applyFont="1" applyFill="1" applyAlignment="1"/>
    <xf numFmtId="10" fontId="5" fillId="3" borderId="0" xfId="49" applyNumberFormat="1" applyFont="1" applyFill="1" applyAlignment="1"/>
    <xf numFmtId="0" fontId="21" fillId="0" borderId="0" xfId="49" applyNumberFormat="1" applyFont="1" applyFill="1" applyAlignment="1">
      <alignment horizontal="center" vertical="center"/>
    </xf>
    <xf numFmtId="0" fontId="6" fillId="0" borderId="3" xfId="49" applyFont="1" applyFill="1" applyBorder="1" applyAlignment="1">
      <alignment horizontal="center" vertical="center"/>
    </xf>
    <xf numFmtId="0" fontId="5" fillId="0" borderId="7" xfId="49" applyFont="1" applyFill="1" applyBorder="1" applyAlignment="1"/>
    <xf numFmtId="0" fontId="6" fillId="3" borderId="7" xfId="49" applyFont="1" applyFill="1" applyBorder="1" applyAlignment="1">
      <alignment horizontal="center" vertical="center"/>
    </xf>
    <xf numFmtId="10" fontId="6" fillId="3" borderId="7" xfId="49" applyNumberFormat="1" applyFont="1" applyFill="1" applyBorder="1" applyAlignment="1">
      <alignment horizontal="center" vertical="center"/>
    </xf>
    <xf numFmtId="0" fontId="6" fillId="0" borderId="7" xfId="49" applyFont="1" applyFill="1" applyBorder="1" applyAlignment="1">
      <alignment horizontal="center" vertical="center"/>
    </xf>
    <xf numFmtId="0" fontId="5" fillId="3" borderId="7" xfId="49" applyFont="1" applyFill="1" applyBorder="1" applyAlignment="1"/>
    <xf numFmtId="10" fontId="5" fillId="3" borderId="4" xfId="49" applyNumberFormat="1" applyFont="1" applyFill="1" applyBorder="1" applyAlignment="1"/>
    <xf numFmtId="0" fontId="6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/>
    </xf>
    <xf numFmtId="176" fontId="3" fillId="0" borderId="2" xfId="49" applyNumberFormat="1" applyFont="1" applyFill="1" applyBorder="1" applyAlignment="1">
      <alignment horizontal="center" vertical="center" wrapText="1"/>
    </xf>
    <xf numFmtId="0" fontId="6" fillId="3" borderId="2" xfId="49" applyFont="1" applyFill="1" applyBorder="1" applyAlignment="1">
      <alignment horizontal="center" vertical="center" wrapText="1"/>
    </xf>
    <xf numFmtId="10" fontId="6" fillId="3" borderId="2" xfId="49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vertical="center"/>
    </xf>
    <xf numFmtId="10" fontId="6" fillId="3" borderId="2" xfId="49" applyNumberFormat="1" applyFont="1" applyFill="1" applyBorder="1" applyAlignment="1">
      <alignment vertical="center"/>
    </xf>
    <xf numFmtId="0" fontId="5" fillId="0" borderId="2" xfId="49" applyFont="1" applyFill="1" applyBorder="1" applyAlignment="1">
      <alignment horizontal="left" vertical="center"/>
    </xf>
    <xf numFmtId="176" fontId="3" fillId="0" borderId="2" xfId="49" applyNumberFormat="1" applyFont="1" applyBorder="1" applyAlignment="1">
      <alignment vertical="center"/>
    </xf>
    <xf numFmtId="0" fontId="5" fillId="0" borderId="2" xfId="49" applyFont="1" applyFill="1" applyBorder="1" applyAlignment="1">
      <alignment vertical="center"/>
    </xf>
    <xf numFmtId="176" fontId="4" fillId="3" borderId="2" xfId="50" applyNumberFormat="1" applyFont="1" applyFill="1" applyBorder="1" applyAlignment="1">
      <alignment vertical="center"/>
    </xf>
    <xf numFmtId="0" fontId="5" fillId="0" borderId="2" xfId="49" applyFont="1" applyFill="1" applyBorder="1" applyAlignment="1">
      <alignment horizontal="left" vertical="center" wrapText="1"/>
    </xf>
    <xf numFmtId="41" fontId="5" fillId="0" borderId="2" xfId="49" applyNumberFormat="1" applyFont="1" applyBorder="1" applyAlignment="1">
      <alignment vertical="center"/>
    </xf>
    <xf numFmtId="176" fontId="4" fillId="0" borderId="2" xfId="49" applyNumberFormat="1" applyFont="1" applyBorder="1" applyAlignment="1">
      <alignment vertical="center"/>
    </xf>
    <xf numFmtId="10" fontId="5" fillId="0" borderId="0" xfId="49" applyNumberFormat="1" applyFont="1" applyAlignment="1"/>
    <xf numFmtId="0" fontId="6" fillId="0" borderId="2" xfId="49" applyFont="1" applyFill="1" applyBorder="1" applyAlignment="1">
      <alignment horizontal="left" vertical="center"/>
    </xf>
    <xf numFmtId="176" fontId="22" fillId="0" borderId="2" xfId="49" applyNumberFormat="1" applyFont="1" applyBorder="1" applyAlignment="1">
      <alignment vertical="center"/>
    </xf>
    <xf numFmtId="176" fontId="22" fillId="3" borderId="2" xfId="49" applyNumberFormat="1" applyFont="1" applyFill="1" applyBorder="1" applyAlignment="1">
      <alignment vertical="center"/>
    </xf>
    <xf numFmtId="41" fontId="0" fillId="3" borderId="2" xfId="49" applyNumberFormat="1" applyFont="1" applyFill="1" applyBorder="1">
      <alignment vertical="center"/>
    </xf>
    <xf numFmtId="1" fontId="5" fillId="0" borderId="2" xfId="49" applyNumberFormat="1" applyFont="1" applyFill="1" applyBorder="1" applyAlignment="1" applyProtection="1">
      <alignment horizontal="left" vertical="center"/>
      <protection locked="0"/>
    </xf>
    <xf numFmtId="1" fontId="6" fillId="0" borderId="2" xfId="49" applyNumberFormat="1" applyFont="1" applyFill="1" applyBorder="1" applyAlignment="1" applyProtection="1">
      <alignment horizontal="left" vertical="center"/>
      <protection locked="0"/>
    </xf>
    <xf numFmtId="0" fontId="5" fillId="3" borderId="2" xfId="49" applyFont="1" applyFill="1" applyBorder="1" applyAlignment="1">
      <alignment horizontal="left" vertical="center" wrapText="1"/>
    </xf>
    <xf numFmtId="10" fontId="5" fillId="3" borderId="2" xfId="49" applyNumberFormat="1" applyFont="1" applyFill="1" applyBorder="1" applyAlignment="1">
      <alignment horizontal="left" vertical="center" wrapText="1"/>
    </xf>
    <xf numFmtId="0" fontId="5" fillId="0" borderId="2" xfId="49" applyFont="1" applyBorder="1" applyAlignment="1">
      <alignment vertical="center"/>
    </xf>
    <xf numFmtId="176" fontId="4" fillId="0" borderId="0" xfId="49" applyNumberFormat="1" applyFont="1" applyFill="1" applyBorder="1" applyAlignment="1">
      <alignment vertical="center"/>
    </xf>
    <xf numFmtId="0" fontId="6" fillId="3" borderId="2" xfId="49" applyFont="1" applyFill="1" applyBorder="1" applyAlignment="1">
      <alignment horizontal="left" vertical="center"/>
    </xf>
    <xf numFmtId="10" fontId="6" fillId="3" borderId="2" xfId="49" applyNumberFormat="1" applyFont="1" applyFill="1" applyBorder="1" applyAlignment="1">
      <alignment horizontal="left" vertical="center"/>
    </xf>
    <xf numFmtId="0" fontId="5" fillId="0" borderId="2" xfId="49" applyFont="1" applyBorder="1" applyAlignment="1"/>
    <xf numFmtId="176" fontId="4" fillId="0" borderId="2" xfId="49" applyNumberFormat="1" applyFont="1" applyBorder="1" applyAlignment="1"/>
    <xf numFmtId="0" fontId="5" fillId="0" borderId="4" xfId="49" applyFont="1" applyFill="1" applyBorder="1" applyAlignment="1"/>
    <xf numFmtId="176" fontId="5" fillId="0" borderId="0" xfId="49" applyNumberFormat="1" applyFont="1" applyAlignment="1"/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49" fontId="23" fillId="0" borderId="0" xfId="0" applyNumberFormat="1" applyFont="1" applyAlignment="1">
      <alignment vertical="center" wrapText="1"/>
    </xf>
    <xf numFmtId="49" fontId="23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shrinkToFit="1"/>
    </xf>
    <xf numFmtId="0" fontId="27" fillId="0" borderId="0" xfId="0" applyFont="1" applyAlignment="1">
      <alignment horizontal="righ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千位分隔 2" xfId="50"/>
    <cellStyle name="常规 2 2" xfId="5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AX\&#39044;&#31639;\23&#24180;&#39044;&#31639;&#25191;&#34892;&#34920;+24&#24180;&#39044;&#31639;&#34920;\&#40548;&#23665;&#24066;2024&#24180;&#21476;&#21171;&#38215;&#19968;&#33324;&#20844;&#20849;&#39044;&#31639;&#25910;&#25903;&#39044;&#31639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AX\&#39044;&#31639;\&#20154;&#22823;\24&#24180;&#39044;&#31639;&#25191;&#34892;&#34920;+25&#24180;&#39044;&#31639;&#34920;\25&#24180;&#21021;&#39044;&#31639;&#21450;24&#24180;&#25191;&#34892;&#24773;&#20917;%20-%20&#21103;&#26412;\&#24180;&#21021;&#39044;&#31639;&#21450;&#25191;&#34892;&#24773;&#20917;\&#40548;&#23665;&#24066;&#21476;&#21171;&#38215;2025&#24180;&#19968;&#33324;&#20844;&#20849;&#39044;&#31639;&#25910;&#25903;&#39044;&#31639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镇收支总表"/>
      <sheetName val="镇一般预算收入"/>
      <sheetName val="镇一般预算支出-功能"/>
      <sheetName val="镇一般预算支出-经济"/>
      <sheetName val="Sheet2"/>
    </sheetNames>
    <sheetDataSet>
      <sheetData sheetId="0"/>
      <sheetData sheetId="1"/>
      <sheetData sheetId="2"/>
      <sheetData sheetId="3"/>
      <sheetData sheetId="4">
        <row r="2">
          <cell r="A2" t="str">
            <v>行标签</v>
          </cell>
          <cell r="B2" t="str">
            <v>求和项:预算审核数</v>
          </cell>
        </row>
        <row r="3">
          <cell r="A3" t="str">
            <v>2010104</v>
          </cell>
          <cell r="B3">
            <v>10000</v>
          </cell>
          <cell r="C3">
            <v>1</v>
          </cell>
          <cell r="D3">
            <v>1</v>
          </cell>
        </row>
        <row r="4">
          <cell r="A4" t="str">
            <v>2010107</v>
          </cell>
          <cell r="B4">
            <v>150000</v>
          </cell>
          <cell r="C4">
            <v>15</v>
          </cell>
          <cell r="D4">
            <v>15</v>
          </cell>
        </row>
        <row r="5">
          <cell r="A5" t="str">
            <v>2010199</v>
          </cell>
          <cell r="B5">
            <v>50000</v>
          </cell>
          <cell r="C5">
            <v>5</v>
          </cell>
          <cell r="D5">
            <v>5</v>
          </cell>
        </row>
        <row r="6">
          <cell r="A6" t="str">
            <v>2010301</v>
          </cell>
          <cell r="B6">
            <v>9741921</v>
          </cell>
          <cell r="C6">
            <v>974.1921</v>
          </cell>
          <cell r="D6">
            <v>974</v>
          </cell>
        </row>
        <row r="7">
          <cell r="A7" t="str">
            <v>2010350</v>
          </cell>
          <cell r="B7">
            <v>2686431</v>
          </cell>
          <cell r="C7">
            <v>268.6431</v>
          </cell>
          <cell r="D7">
            <v>269</v>
          </cell>
        </row>
        <row r="8">
          <cell r="A8" t="str">
            <v>2010399</v>
          </cell>
          <cell r="B8">
            <v>2674150</v>
          </cell>
          <cell r="C8">
            <v>267.415</v>
          </cell>
          <cell r="D8">
            <v>268</v>
          </cell>
        </row>
        <row r="9">
          <cell r="A9" t="str">
            <v>2010601</v>
          </cell>
          <cell r="B9">
            <v>889661</v>
          </cell>
          <cell r="C9">
            <v>88.9661</v>
          </cell>
          <cell r="D9">
            <v>89</v>
          </cell>
        </row>
        <row r="10">
          <cell r="A10" t="str">
            <v>2013299</v>
          </cell>
          <cell r="B10">
            <v>140350</v>
          </cell>
          <cell r="C10">
            <v>14.035</v>
          </cell>
          <cell r="D10">
            <v>14</v>
          </cell>
        </row>
        <row r="11">
          <cell r="A11" t="str">
            <v>2030601</v>
          </cell>
          <cell r="B11">
            <v>100000</v>
          </cell>
          <cell r="C11">
            <v>10</v>
          </cell>
          <cell r="D11">
            <v>10</v>
          </cell>
        </row>
        <row r="12">
          <cell r="A12" t="str">
            <v>2030607</v>
          </cell>
          <cell r="B12">
            <v>50000</v>
          </cell>
          <cell r="C12">
            <v>5</v>
          </cell>
          <cell r="D12">
            <v>5</v>
          </cell>
        </row>
        <row r="13">
          <cell r="A13" t="str">
            <v>2039999</v>
          </cell>
          <cell r="B13">
            <v>50000</v>
          </cell>
          <cell r="C13">
            <v>5</v>
          </cell>
          <cell r="D13">
            <v>5</v>
          </cell>
        </row>
        <row r="14">
          <cell r="A14" t="str">
            <v>2040201</v>
          </cell>
          <cell r="B14">
            <v>4899347</v>
          </cell>
          <cell r="C14">
            <v>489.9347</v>
          </cell>
          <cell r="D14">
            <v>490</v>
          </cell>
        </row>
        <row r="15">
          <cell r="A15" t="str">
            <v>2040299</v>
          </cell>
          <cell r="B15">
            <v>750000</v>
          </cell>
          <cell r="C15">
            <v>75</v>
          </cell>
          <cell r="D15">
            <v>75</v>
          </cell>
        </row>
        <row r="16">
          <cell r="A16" t="str">
            <v>2040601</v>
          </cell>
          <cell r="B16">
            <v>410911</v>
          </cell>
          <cell r="C16">
            <v>41.0911</v>
          </cell>
          <cell r="D16">
            <v>41</v>
          </cell>
        </row>
        <row r="17">
          <cell r="A17" t="str">
            <v>2040604</v>
          </cell>
          <cell r="B17">
            <v>142400</v>
          </cell>
          <cell r="C17">
            <v>14.24</v>
          </cell>
          <cell r="D17">
            <v>14</v>
          </cell>
        </row>
        <row r="18">
          <cell r="A18" t="str">
            <v>2040610</v>
          </cell>
          <cell r="B18">
            <v>68400</v>
          </cell>
          <cell r="C18">
            <v>6.84</v>
          </cell>
          <cell r="D18">
            <v>7</v>
          </cell>
        </row>
        <row r="19">
          <cell r="A19" t="str">
            <v>2049999</v>
          </cell>
          <cell r="B19">
            <v>200000</v>
          </cell>
          <cell r="C19">
            <v>20</v>
          </cell>
          <cell r="D19">
            <v>20</v>
          </cell>
        </row>
        <row r="20">
          <cell r="A20" t="str">
            <v>2050201</v>
          </cell>
          <cell r="B20">
            <v>983513</v>
          </cell>
          <cell r="C20">
            <v>98.3513</v>
          </cell>
          <cell r="D20">
            <v>98</v>
          </cell>
        </row>
        <row r="21">
          <cell r="A21" t="str">
            <v>2050202</v>
          </cell>
          <cell r="B21">
            <v>20442324</v>
          </cell>
          <cell r="C21">
            <v>2044.2324</v>
          </cell>
          <cell r="D21">
            <v>2044</v>
          </cell>
        </row>
        <row r="22">
          <cell r="A22" t="str">
            <v>2050203</v>
          </cell>
          <cell r="B22">
            <v>15789598</v>
          </cell>
          <cell r="C22">
            <v>1578.9598</v>
          </cell>
          <cell r="D22">
            <v>1579</v>
          </cell>
        </row>
        <row r="23">
          <cell r="A23" t="str">
            <v>2050204</v>
          </cell>
          <cell r="B23">
            <v>326739</v>
          </cell>
          <cell r="C23">
            <v>32.6739</v>
          </cell>
          <cell r="D23">
            <v>33</v>
          </cell>
        </row>
        <row r="24">
          <cell r="A24" t="str">
            <v>2050299</v>
          </cell>
          <cell r="B24">
            <v>16823165</v>
          </cell>
          <cell r="C24">
            <v>1682.3165</v>
          </cell>
          <cell r="D24">
            <v>1682</v>
          </cell>
        </row>
        <row r="25">
          <cell r="A25" t="str">
            <v>2050302</v>
          </cell>
          <cell r="B25">
            <v>185150</v>
          </cell>
          <cell r="C25">
            <v>18.515</v>
          </cell>
          <cell r="D25">
            <v>19</v>
          </cell>
        </row>
        <row r="26">
          <cell r="A26" t="str">
            <v>2050701</v>
          </cell>
          <cell r="B26">
            <v>64500</v>
          </cell>
          <cell r="C26">
            <v>6.45</v>
          </cell>
          <cell r="D26">
            <v>6</v>
          </cell>
        </row>
        <row r="27">
          <cell r="A27" t="str">
            <v>2050803</v>
          </cell>
          <cell r="B27">
            <v>60000</v>
          </cell>
          <cell r="C27">
            <v>6</v>
          </cell>
          <cell r="D27">
            <v>6</v>
          </cell>
        </row>
        <row r="28">
          <cell r="A28" t="str">
            <v>2050901</v>
          </cell>
          <cell r="B28">
            <v>552193</v>
          </cell>
          <cell r="C28">
            <v>55.2193</v>
          </cell>
          <cell r="D28">
            <v>55</v>
          </cell>
        </row>
        <row r="29">
          <cell r="A29" t="str">
            <v>2050999</v>
          </cell>
          <cell r="B29">
            <v>3195117</v>
          </cell>
          <cell r="C29">
            <v>319.5117</v>
          </cell>
          <cell r="D29">
            <v>320</v>
          </cell>
        </row>
        <row r="30">
          <cell r="A30" t="str">
            <v>2059999</v>
          </cell>
          <cell r="B30">
            <v>737496</v>
          </cell>
          <cell r="C30">
            <v>73.7496</v>
          </cell>
          <cell r="D30">
            <v>74</v>
          </cell>
        </row>
        <row r="31">
          <cell r="A31" t="str">
            <v>2069999</v>
          </cell>
          <cell r="B31">
            <v>858000</v>
          </cell>
          <cell r="C31">
            <v>85.8</v>
          </cell>
          <cell r="D31">
            <v>86</v>
          </cell>
        </row>
        <row r="32">
          <cell r="A32" t="str">
            <v>2079999</v>
          </cell>
          <cell r="B32">
            <v>50000</v>
          </cell>
          <cell r="C32">
            <v>5</v>
          </cell>
          <cell r="D32">
            <v>5</v>
          </cell>
        </row>
        <row r="33">
          <cell r="A33" t="str">
            <v>2080106</v>
          </cell>
          <cell r="B33">
            <v>430588</v>
          </cell>
          <cell r="C33">
            <v>43.0588</v>
          </cell>
          <cell r="D33">
            <v>43</v>
          </cell>
        </row>
        <row r="34">
          <cell r="A34" t="str">
            <v>2080208</v>
          </cell>
          <cell r="B34">
            <v>378000</v>
          </cell>
          <cell r="C34">
            <v>37.8</v>
          </cell>
          <cell r="D34">
            <v>38</v>
          </cell>
        </row>
        <row r="35">
          <cell r="A35" t="str">
            <v>2080299</v>
          </cell>
          <cell r="B35">
            <v>322000</v>
          </cell>
          <cell r="C35">
            <v>32.2</v>
          </cell>
          <cell r="D35">
            <v>32</v>
          </cell>
        </row>
        <row r="36">
          <cell r="A36" t="str">
            <v>2080501</v>
          </cell>
          <cell r="B36">
            <v>1209206</v>
          </cell>
          <cell r="C36">
            <v>120.9206</v>
          </cell>
          <cell r="D36">
            <v>121</v>
          </cell>
        </row>
        <row r="37">
          <cell r="A37" t="str">
            <v>2080502</v>
          </cell>
          <cell r="B37">
            <v>5541062</v>
          </cell>
          <cell r="C37">
            <v>554.1062</v>
          </cell>
          <cell r="D37">
            <v>554</v>
          </cell>
        </row>
        <row r="38">
          <cell r="A38" t="str">
            <v>2080505</v>
          </cell>
          <cell r="B38">
            <v>6809418</v>
          </cell>
          <cell r="C38">
            <v>680.9418</v>
          </cell>
          <cell r="D38">
            <v>681</v>
          </cell>
        </row>
        <row r="39">
          <cell r="A39" t="str">
            <v>2080506</v>
          </cell>
          <cell r="B39">
            <v>3744675</v>
          </cell>
          <cell r="C39">
            <v>374.4675</v>
          </cell>
          <cell r="D39">
            <v>375</v>
          </cell>
        </row>
        <row r="40">
          <cell r="A40" t="str">
            <v>2080805</v>
          </cell>
          <cell r="B40">
            <v>750000</v>
          </cell>
          <cell r="C40">
            <v>75</v>
          </cell>
          <cell r="D40">
            <v>75</v>
          </cell>
        </row>
        <row r="41">
          <cell r="A41" t="str">
            <v>2080899</v>
          </cell>
          <cell r="B41">
            <v>1628692</v>
          </cell>
          <cell r="C41">
            <v>162.8692</v>
          </cell>
          <cell r="D41">
            <v>163</v>
          </cell>
        </row>
        <row r="42">
          <cell r="A42" t="str">
            <v>2080901</v>
          </cell>
          <cell r="B42">
            <v>840000</v>
          </cell>
          <cell r="C42">
            <v>84</v>
          </cell>
          <cell r="D42">
            <v>84</v>
          </cell>
        </row>
        <row r="43">
          <cell r="A43" t="str">
            <v>2081001</v>
          </cell>
          <cell r="B43">
            <v>81040</v>
          </cell>
          <cell r="C43">
            <v>8.104</v>
          </cell>
          <cell r="D43">
            <v>8</v>
          </cell>
        </row>
        <row r="44">
          <cell r="A44" t="str">
            <v>2081002</v>
          </cell>
          <cell r="B44">
            <v>984990</v>
          </cell>
          <cell r="C44">
            <v>98.499</v>
          </cell>
          <cell r="D44">
            <v>98</v>
          </cell>
        </row>
        <row r="45">
          <cell r="A45" t="str">
            <v>2081004</v>
          </cell>
          <cell r="B45">
            <v>10000</v>
          </cell>
          <cell r="C45">
            <v>1</v>
          </cell>
          <cell r="D45">
            <v>1</v>
          </cell>
        </row>
        <row r="46">
          <cell r="A46" t="str">
            <v>2081005</v>
          </cell>
          <cell r="B46">
            <v>310000</v>
          </cell>
          <cell r="C46">
            <v>31</v>
          </cell>
          <cell r="D46">
            <v>31</v>
          </cell>
        </row>
        <row r="47">
          <cell r="A47" t="str">
            <v>2081901</v>
          </cell>
          <cell r="B47">
            <v>70000</v>
          </cell>
          <cell r="C47">
            <v>7</v>
          </cell>
          <cell r="D47">
            <v>7</v>
          </cell>
        </row>
        <row r="48">
          <cell r="A48" t="str">
            <v>2081902</v>
          </cell>
          <cell r="B48">
            <v>1450000</v>
          </cell>
          <cell r="C48">
            <v>145</v>
          </cell>
          <cell r="D48">
            <v>145</v>
          </cell>
        </row>
        <row r="49">
          <cell r="A49" t="str">
            <v>2082001</v>
          </cell>
          <cell r="B49">
            <v>18000</v>
          </cell>
          <cell r="C49">
            <v>1.8</v>
          </cell>
          <cell r="D49">
            <v>2</v>
          </cell>
        </row>
        <row r="50">
          <cell r="A50" t="str">
            <v>2082101</v>
          </cell>
          <cell r="B50">
            <v>40000</v>
          </cell>
          <cell r="C50">
            <v>4</v>
          </cell>
          <cell r="D50">
            <v>4</v>
          </cell>
        </row>
        <row r="51">
          <cell r="A51" t="str">
            <v>2082102</v>
          </cell>
          <cell r="B51">
            <v>1320000</v>
          </cell>
          <cell r="C51">
            <v>132</v>
          </cell>
          <cell r="D51">
            <v>132</v>
          </cell>
        </row>
        <row r="52">
          <cell r="A52" t="str">
            <v>2082501</v>
          </cell>
          <cell r="B52">
            <v>13840</v>
          </cell>
          <cell r="C52">
            <v>1.384</v>
          </cell>
          <cell r="D52">
            <v>1</v>
          </cell>
        </row>
        <row r="53">
          <cell r="A53" t="str">
            <v>2082502</v>
          </cell>
          <cell r="B53">
            <v>43560</v>
          </cell>
          <cell r="C53">
            <v>4.356</v>
          </cell>
          <cell r="D53">
            <v>4</v>
          </cell>
        </row>
        <row r="54">
          <cell r="A54" t="str">
            <v>2082899</v>
          </cell>
          <cell r="B54">
            <v>20000</v>
          </cell>
          <cell r="C54">
            <v>2</v>
          </cell>
          <cell r="D54">
            <v>2</v>
          </cell>
        </row>
        <row r="55">
          <cell r="A55" t="str">
            <v>2089999</v>
          </cell>
          <cell r="B55">
            <v>4779500</v>
          </cell>
          <cell r="C55">
            <v>477.95</v>
          </cell>
          <cell r="D55">
            <v>478</v>
          </cell>
        </row>
        <row r="56">
          <cell r="A56" t="str">
            <v>2100302</v>
          </cell>
          <cell r="B56">
            <v>8710078</v>
          </cell>
          <cell r="C56">
            <v>871.0078</v>
          </cell>
          <cell r="D56">
            <v>871</v>
          </cell>
        </row>
        <row r="57">
          <cell r="A57" t="str">
            <v>2100399</v>
          </cell>
          <cell r="B57">
            <v>313000</v>
          </cell>
          <cell r="C57">
            <v>31.3</v>
          </cell>
          <cell r="D57">
            <v>31</v>
          </cell>
        </row>
        <row r="58">
          <cell r="A58" t="str">
            <v>2100408</v>
          </cell>
          <cell r="B58">
            <v>1131275</v>
          </cell>
          <cell r="C58">
            <v>113.1275</v>
          </cell>
          <cell r="D58">
            <v>113</v>
          </cell>
        </row>
        <row r="59">
          <cell r="A59" t="str">
            <v>2100499</v>
          </cell>
          <cell r="B59">
            <v>57778</v>
          </cell>
          <cell r="C59">
            <v>5.7778</v>
          </cell>
          <cell r="D59">
            <v>6</v>
          </cell>
        </row>
        <row r="60">
          <cell r="A60" t="str">
            <v>2100717</v>
          </cell>
          <cell r="B60">
            <v>1260731</v>
          </cell>
          <cell r="C60">
            <v>126.0731</v>
          </cell>
          <cell r="D60">
            <v>126</v>
          </cell>
        </row>
        <row r="61">
          <cell r="A61" t="str">
            <v>2101101</v>
          </cell>
          <cell r="B61">
            <v>523413</v>
          </cell>
          <cell r="C61">
            <v>52.3413</v>
          </cell>
          <cell r="D61">
            <v>52</v>
          </cell>
        </row>
        <row r="62">
          <cell r="A62" t="str">
            <v>2101102</v>
          </cell>
          <cell r="B62">
            <v>2130678</v>
          </cell>
          <cell r="C62">
            <v>213.0678</v>
          </cell>
          <cell r="D62">
            <v>213</v>
          </cell>
        </row>
        <row r="63">
          <cell r="A63" t="str">
            <v>2101103</v>
          </cell>
          <cell r="B63">
            <v>3266703</v>
          </cell>
          <cell r="C63">
            <v>326.6703</v>
          </cell>
          <cell r="D63">
            <v>327</v>
          </cell>
        </row>
        <row r="64">
          <cell r="A64" t="str">
            <v>2101202</v>
          </cell>
          <cell r="B64">
            <v>2822384</v>
          </cell>
          <cell r="C64">
            <v>282.2384</v>
          </cell>
          <cell r="D64">
            <v>282</v>
          </cell>
        </row>
        <row r="65">
          <cell r="A65" t="str">
            <v>2101399</v>
          </cell>
          <cell r="B65">
            <v>1092093</v>
          </cell>
          <cell r="C65">
            <v>109.2093</v>
          </cell>
          <cell r="D65">
            <v>109</v>
          </cell>
        </row>
        <row r="66">
          <cell r="A66" t="str">
            <v>2110302</v>
          </cell>
          <cell r="B66">
            <v>310500</v>
          </cell>
          <cell r="C66">
            <v>31.05</v>
          </cell>
          <cell r="D66">
            <v>31</v>
          </cell>
        </row>
        <row r="67">
          <cell r="A67" t="str">
            <v>2120101</v>
          </cell>
          <cell r="B67">
            <v>2712080</v>
          </cell>
          <cell r="C67">
            <v>271.208</v>
          </cell>
          <cell r="D67">
            <v>271</v>
          </cell>
        </row>
        <row r="68">
          <cell r="A68" t="str">
            <v>2120103</v>
          </cell>
          <cell r="B68">
            <v>680120</v>
          </cell>
          <cell r="C68">
            <v>68.012</v>
          </cell>
          <cell r="D68">
            <v>68</v>
          </cell>
        </row>
        <row r="69">
          <cell r="A69" t="str">
            <v>2120199</v>
          </cell>
          <cell r="B69">
            <v>70000</v>
          </cell>
          <cell r="C69">
            <v>7</v>
          </cell>
          <cell r="D69">
            <v>7</v>
          </cell>
        </row>
        <row r="70">
          <cell r="A70" t="str">
            <v>2120399</v>
          </cell>
          <cell r="B70">
            <v>400000</v>
          </cell>
          <cell r="C70">
            <v>40</v>
          </cell>
          <cell r="D70">
            <v>40</v>
          </cell>
        </row>
        <row r="71">
          <cell r="A71" t="str">
            <v>2129999</v>
          </cell>
          <cell r="B71">
            <v>1110000</v>
          </cell>
          <cell r="C71">
            <v>111</v>
          </cell>
          <cell r="D71">
            <v>111</v>
          </cell>
        </row>
        <row r="72">
          <cell r="A72" t="str">
            <v>2130103</v>
          </cell>
          <cell r="B72">
            <v>2386473</v>
          </cell>
          <cell r="C72">
            <v>238.6473</v>
          </cell>
          <cell r="D72">
            <v>239</v>
          </cell>
        </row>
        <row r="73">
          <cell r="A73" t="str">
            <v>2130126</v>
          </cell>
          <cell r="B73">
            <v>2054896</v>
          </cell>
          <cell r="C73">
            <v>205.4896</v>
          </cell>
          <cell r="D73">
            <v>205</v>
          </cell>
        </row>
        <row r="74">
          <cell r="A74" t="str">
            <v>2130152</v>
          </cell>
          <cell r="B74">
            <v>400000</v>
          </cell>
          <cell r="C74">
            <v>40</v>
          </cell>
          <cell r="D74">
            <v>40</v>
          </cell>
        </row>
        <row r="75">
          <cell r="A75" t="str">
            <v>2130199</v>
          </cell>
          <cell r="B75">
            <v>70000</v>
          </cell>
          <cell r="C75">
            <v>7</v>
          </cell>
          <cell r="D75">
            <v>7</v>
          </cell>
        </row>
        <row r="76">
          <cell r="A76" t="str">
            <v>2130306</v>
          </cell>
          <cell r="B76">
            <v>300000</v>
          </cell>
          <cell r="C76">
            <v>30</v>
          </cell>
          <cell r="D76">
            <v>30</v>
          </cell>
        </row>
        <row r="77">
          <cell r="A77" t="str">
            <v>2130705</v>
          </cell>
          <cell r="B77">
            <v>2708880</v>
          </cell>
          <cell r="C77">
            <v>270.888</v>
          </cell>
          <cell r="D77">
            <v>271</v>
          </cell>
        </row>
        <row r="78">
          <cell r="A78" t="str">
            <v>2130803</v>
          </cell>
          <cell r="B78">
            <v>90279</v>
          </cell>
          <cell r="C78">
            <v>9.0279</v>
          </cell>
          <cell r="D78">
            <v>9</v>
          </cell>
        </row>
        <row r="79">
          <cell r="A79" t="str">
            <v>2139999</v>
          </cell>
          <cell r="B79">
            <v>350000</v>
          </cell>
          <cell r="C79">
            <v>35</v>
          </cell>
          <cell r="D79">
            <v>35</v>
          </cell>
        </row>
        <row r="80">
          <cell r="A80" t="str">
            <v>2140106</v>
          </cell>
          <cell r="B80">
            <v>100000</v>
          </cell>
          <cell r="C80">
            <v>10</v>
          </cell>
          <cell r="D80">
            <v>10</v>
          </cell>
        </row>
        <row r="81">
          <cell r="A81" t="str">
            <v>2150805</v>
          </cell>
          <cell r="B81">
            <v>377000</v>
          </cell>
          <cell r="C81">
            <v>37.7</v>
          </cell>
          <cell r="D81">
            <v>38</v>
          </cell>
        </row>
        <row r="82">
          <cell r="A82" t="str">
            <v>2210201</v>
          </cell>
          <cell r="B82">
            <v>2458880</v>
          </cell>
          <cell r="C82">
            <v>245.888</v>
          </cell>
          <cell r="D82">
            <v>246</v>
          </cell>
        </row>
        <row r="83">
          <cell r="A83" t="str">
            <v>2210203</v>
          </cell>
          <cell r="B83">
            <v>2288330</v>
          </cell>
          <cell r="C83">
            <v>228.833</v>
          </cell>
          <cell r="D83">
            <v>229</v>
          </cell>
        </row>
        <row r="84">
          <cell r="A84" t="str">
            <v>2240299</v>
          </cell>
          <cell r="B84">
            <v>50000</v>
          </cell>
          <cell r="C84">
            <v>5</v>
          </cell>
          <cell r="D84">
            <v>5</v>
          </cell>
        </row>
        <row r="85">
          <cell r="A85" t="str">
            <v>2240602</v>
          </cell>
          <cell r="B85">
            <v>50000</v>
          </cell>
          <cell r="C85">
            <v>5</v>
          </cell>
          <cell r="D85">
            <v>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镇收支总表"/>
      <sheetName val="镇一般预算收入"/>
      <sheetName val="镇一般预算支出-功能"/>
      <sheetName val="镇一般预算支出-经济"/>
      <sheetName val="Sheet2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行标签</v>
          </cell>
          <cell r="B2" t="str">
            <v>求和项:预算审核数</v>
          </cell>
        </row>
        <row r="3">
          <cell r="A3" t="str">
            <v>2010104</v>
          </cell>
          <cell r="B3">
            <v>10000</v>
          </cell>
          <cell r="C3">
            <v>1</v>
          </cell>
          <cell r="D3">
            <v>1</v>
          </cell>
        </row>
        <row r="4">
          <cell r="A4" t="str">
            <v>2010107</v>
          </cell>
          <cell r="B4">
            <v>75000</v>
          </cell>
          <cell r="C4">
            <v>7.5</v>
          </cell>
          <cell r="D4">
            <v>8</v>
          </cell>
        </row>
        <row r="5">
          <cell r="A5" t="str">
            <v>2010199</v>
          </cell>
          <cell r="B5">
            <v>50000</v>
          </cell>
          <cell r="C5">
            <v>5</v>
          </cell>
          <cell r="D5">
            <v>5</v>
          </cell>
        </row>
        <row r="6">
          <cell r="A6" t="str">
            <v>2010301</v>
          </cell>
          <cell r="B6">
            <v>11487869</v>
          </cell>
          <cell r="C6">
            <v>1148.7869</v>
          </cell>
          <cell r="D6">
            <v>1149</v>
          </cell>
        </row>
        <row r="7">
          <cell r="A7" t="str">
            <v>2010350</v>
          </cell>
          <cell r="B7">
            <v>2696599</v>
          </cell>
          <cell r="C7">
            <v>269.6599</v>
          </cell>
          <cell r="D7">
            <v>270</v>
          </cell>
        </row>
        <row r="8">
          <cell r="A8" t="str">
            <v>2010399</v>
          </cell>
          <cell r="B8">
            <v>1184150</v>
          </cell>
          <cell r="C8">
            <v>118.415</v>
          </cell>
          <cell r="D8">
            <v>118</v>
          </cell>
        </row>
        <row r="9">
          <cell r="A9" t="str">
            <v>2010601</v>
          </cell>
          <cell r="B9">
            <v>1123836</v>
          </cell>
          <cell r="C9">
            <v>112.3836</v>
          </cell>
          <cell r="D9">
            <v>112</v>
          </cell>
        </row>
        <row r="10">
          <cell r="A10" t="str">
            <v>2011199</v>
          </cell>
          <cell r="B10">
            <v>50000</v>
          </cell>
          <cell r="C10">
            <v>5</v>
          </cell>
          <cell r="D10">
            <v>5</v>
          </cell>
        </row>
        <row r="11">
          <cell r="A11" t="str">
            <v>2013299</v>
          </cell>
          <cell r="B11">
            <v>300000</v>
          </cell>
          <cell r="C11">
            <v>30</v>
          </cell>
          <cell r="D11">
            <v>30</v>
          </cell>
        </row>
        <row r="12">
          <cell r="A12" t="str">
            <v>2030601</v>
          </cell>
          <cell r="B12">
            <v>80000</v>
          </cell>
          <cell r="C12">
            <v>8</v>
          </cell>
          <cell r="D12">
            <v>8</v>
          </cell>
        </row>
        <row r="13">
          <cell r="A13" t="str">
            <v>2030607</v>
          </cell>
          <cell r="B13">
            <v>50000</v>
          </cell>
          <cell r="C13">
            <v>5</v>
          </cell>
          <cell r="D13">
            <v>5</v>
          </cell>
        </row>
        <row r="14">
          <cell r="A14" t="str">
            <v>2039999</v>
          </cell>
          <cell r="B14">
            <v>40000</v>
          </cell>
          <cell r="C14">
            <v>4</v>
          </cell>
          <cell r="D14">
            <v>4</v>
          </cell>
        </row>
        <row r="15">
          <cell r="A15" t="str">
            <v>2040201</v>
          </cell>
          <cell r="B15">
            <v>4409069</v>
          </cell>
          <cell r="C15">
            <v>440.9069</v>
          </cell>
          <cell r="D15">
            <v>441</v>
          </cell>
        </row>
        <row r="16">
          <cell r="A16" t="str">
            <v>2040299</v>
          </cell>
          <cell r="B16">
            <v>750000</v>
          </cell>
          <cell r="C16">
            <v>75</v>
          </cell>
          <cell r="D16">
            <v>75</v>
          </cell>
        </row>
        <row r="17">
          <cell r="A17" t="str">
            <v>2040601</v>
          </cell>
          <cell r="B17">
            <v>643038</v>
          </cell>
          <cell r="C17">
            <v>64.3038</v>
          </cell>
          <cell r="D17">
            <v>64</v>
          </cell>
        </row>
        <row r="18">
          <cell r="A18" t="str">
            <v>2040604</v>
          </cell>
          <cell r="B18">
            <v>146000</v>
          </cell>
          <cell r="C18">
            <v>14.6</v>
          </cell>
          <cell r="D18">
            <v>15</v>
          </cell>
        </row>
        <row r="19">
          <cell r="A19" t="str">
            <v>2040610</v>
          </cell>
          <cell r="B19">
            <v>68363.64</v>
          </cell>
          <cell r="C19">
            <v>6.836364</v>
          </cell>
          <cell r="D19">
            <v>7</v>
          </cell>
        </row>
        <row r="20">
          <cell r="A20" t="str">
            <v>2040613</v>
          </cell>
          <cell r="B20">
            <v>7200</v>
          </cell>
          <cell r="C20">
            <v>0.72</v>
          </cell>
          <cell r="D20">
            <v>1</v>
          </cell>
        </row>
        <row r="21">
          <cell r="A21" t="str">
            <v>2049999</v>
          </cell>
          <cell r="B21">
            <v>300000</v>
          </cell>
          <cell r="C21">
            <v>30</v>
          </cell>
          <cell r="D21">
            <v>30</v>
          </cell>
        </row>
        <row r="22">
          <cell r="A22" t="str">
            <v>2050201</v>
          </cell>
          <cell r="B22">
            <v>896662.5</v>
          </cell>
          <cell r="C22">
            <v>89.66625</v>
          </cell>
          <cell r="D22">
            <v>90</v>
          </cell>
        </row>
        <row r="23">
          <cell r="A23" t="str">
            <v>2050202</v>
          </cell>
          <cell r="B23">
            <v>16984541</v>
          </cell>
          <cell r="C23">
            <v>1698.4541</v>
          </cell>
          <cell r="D23">
            <v>1699</v>
          </cell>
        </row>
        <row r="24">
          <cell r="A24" t="str">
            <v>2050203</v>
          </cell>
          <cell r="B24">
            <v>14874128.21</v>
          </cell>
          <cell r="C24">
            <v>1487.412821</v>
          </cell>
          <cell r="D24">
            <v>1487</v>
          </cell>
        </row>
        <row r="25">
          <cell r="A25" t="str">
            <v>2050204</v>
          </cell>
          <cell r="B25">
            <v>255461.11</v>
          </cell>
          <cell r="C25">
            <v>25.546111</v>
          </cell>
          <cell r="D25">
            <v>26</v>
          </cell>
        </row>
        <row r="26">
          <cell r="A26" t="str">
            <v>2050299</v>
          </cell>
          <cell r="B26">
            <v>13612619</v>
          </cell>
          <cell r="C26">
            <v>1361.2619</v>
          </cell>
          <cell r="D26">
            <v>1361</v>
          </cell>
        </row>
        <row r="27">
          <cell r="A27" t="str">
            <v>2050302</v>
          </cell>
          <cell r="B27">
            <v>194740</v>
          </cell>
          <cell r="C27">
            <v>19.474</v>
          </cell>
          <cell r="D27">
            <v>19</v>
          </cell>
        </row>
        <row r="28">
          <cell r="A28" t="str">
            <v>2050701</v>
          </cell>
          <cell r="B28">
            <v>84250</v>
          </cell>
          <cell r="C28">
            <v>8.425</v>
          </cell>
          <cell r="D28">
            <v>8</v>
          </cell>
        </row>
        <row r="29">
          <cell r="A29" t="str">
            <v>2050901</v>
          </cell>
          <cell r="B29">
            <v>569979</v>
          </cell>
          <cell r="C29">
            <v>56.9979</v>
          </cell>
          <cell r="D29">
            <v>57</v>
          </cell>
        </row>
        <row r="30">
          <cell r="A30" t="str">
            <v>2050999</v>
          </cell>
          <cell r="B30">
            <v>2971084.49</v>
          </cell>
          <cell r="C30">
            <v>297.108449</v>
          </cell>
          <cell r="D30">
            <v>297</v>
          </cell>
        </row>
        <row r="31">
          <cell r="A31" t="str">
            <v>2059999</v>
          </cell>
          <cell r="B31">
            <v>670000</v>
          </cell>
          <cell r="C31">
            <v>67</v>
          </cell>
          <cell r="D31">
            <v>67</v>
          </cell>
        </row>
        <row r="32">
          <cell r="A32" t="str">
            <v>2079999</v>
          </cell>
          <cell r="B32">
            <v>50000</v>
          </cell>
          <cell r="C32">
            <v>5</v>
          </cell>
          <cell r="D32">
            <v>5</v>
          </cell>
        </row>
        <row r="33">
          <cell r="A33" t="str">
            <v>2080299</v>
          </cell>
          <cell r="B33">
            <v>250000</v>
          </cell>
          <cell r="C33">
            <v>25</v>
          </cell>
          <cell r="D33">
            <v>25</v>
          </cell>
        </row>
        <row r="34">
          <cell r="A34" t="str">
            <v>2080501</v>
          </cell>
          <cell r="B34">
            <v>1253564</v>
          </cell>
          <cell r="C34">
            <v>125.3564</v>
          </cell>
          <cell r="D34">
            <v>125</v>
          </cell>
        </row>
        <row r="35">
          <cell r="A35" t="str">
            <v>2080502</v>
          </cell>
          <cell r="B35">
            <v>5528214</v>
          </cell>
          <cell r="C35">
            <v>552.8214</v>
          </cell>
          <cell r="D35">
            <v>553</v>
          </cell>
        </row>
        <row r="36">
          <cell r="A36" t="str">
            <v>2080505</v>
          </cell>
          <cell r="B36">
            <v>7186214</v>
          </cell>
          <cell r="C36">
            <v>718.6214</v>
          </cell>
          <cell r="D36">
            <v>719</v>
          </cell>
        </row>
        <row r="37">
          <cell r="A37" t="str">
            <v>2080506</v>
          </cell>
          <cell r="B37">
            <v>3667695</v>
          </cell>
          <cell r="C37">
            <v>366.7695</v>
          </cell>
          <cell r="D37">
            <v>367</v>
          </cell>
        </row>
        <row r="38">
          <cell r="A38" t="str">
            <v>2080805</v>
          </cell>
          <cell r="B38">
            <v>60000</v>
          </cell>
          <cell r="C38">
            <v>6</v>
          </cell>
          <cell r="D38">
            <v>6</v>
          </cell>
        </row>
        <row r="39">
          <cell r="A39" t="str">
            <v>2080899</v>
          </cell>
          <cell r="B39">
            <v>1079508</v>
          </cell>
          <cell r="C39">
            <v>107.9508</v>
          </cell>
          <cell r="D39">
            <v>108</v>
          </cell>
        </row>
        <row r="40">
          <cell r="A40" t="str">
            <v>2081001</v>
          </cell>
          <cell r="B40">
            <v>114400</v>
          </cell>
          <cell r="C40">
            <v>11.44</v>
          </cell>
          <cell r="D40">
            <v>11</v>
          </cell>
        </row>
        <row r="41">
          <cell r="A41" t="str">
            <v>2081002</v>
          </cell>
          <cell r="B41">
            <v>923353</v>
          </cell>
          <cell r="C41">
            <v>92.3353</v>
          </cell>
          <cell r="D41">
            <v>92</v>
          </cell>
        </row>
        <row r="42">
          <cell r="A42" t="str">
            <v>2081004</v>
          </cell>
          <cell r="B42">
            <v>10000</v>
          </cell>
          <cell r="C42">
            <v>1</v>
          </cell>
          <cell r="D42">
            <v>1</v>
          </cell>
        </row>
        <row r="43">
          <cell r="A43" t="str">
            <v>2081901</v>
          </cell>
          <cell r="B43">
            <v>60000</v>
          </cell>
          <cell r="C43">
            <v>6</v>
          </cell>
          <cell r="D43">
            <v>6</v>
          </cell>
        </row>
        <row r="44">
          <cell r="A44" t="str">
            <v>2081902</v>
          </cell>
          <cell r="B44">
            <v>1450000</v>
          </cell>
          <cell r="C44">
            <v>145</v>
          </cell>
          <cell r="D44">
            <v>145</v>
          </cell>
        </row>
        <row r="45">
          <cell r="A45" t="str">
            <v>2082001</v>
          </cell>
          <cell r="B45">
            <v>9300</v>
          </cell>
          <cell r="C45">
            <v>0.93</v>
          </cell>
          <cell r="D45">
            <v>1</v>
          </cell>
        </row>
        <row r="46">
          <cell r="A46" t="str">
            <v>2082101</v>
          </cell>
          <cell r="B46">
            <v>80000</v>
          </cell>
          <cell r="C46">
            <v>8</v>
          </cell>
          <cell r="D46">
            <v>8</v>
          </cell>
        </row>
        <row r="47">
          <cell r="A47" t="str">
            <v>2082102</v>
          </cell>
          <cell r="B47">
            <v>1330000</v>
          </cell>
          <cell r="C47">
            <v>133</v>
          </cell>
          <cell r="D47">
            <v>133</v>
          </cell>
        </row>
        <row r="48">
          <cell r="A48" t="str">
            <v>2082501</v>
          </cell>
          <cell r="B48">
            <v>12000</v>
          </cell>
          <cell r="C48">
            <v>1.2</v>
          </cell>
          <cell r="D48">
            <v>1</v>
          </cell>
        </row>
        <row r="49">
          <cell r="A49" t="str">
            <v>2082502</v>
          </cell>
          <cell r="B49">
            <v>30000</v>
          </cell>
          <cell r="C49">
            <v>3</v>
          </cell>
          <cell r="D49">
            <v>3</v>
          </cell>
        </row>
        <row r="50">
          <cell r="A50" t="str">
            <v>2082899</v>
          </cell>
          <cell r="B50">
            <v>80000</v>
          </cell>
          <cell r="C50">
            <v>8</v>
          </cell>
          <cell r="D50">
            <v>8</v>
          </cell>
        </row>
        <row r="51">
          <cell r="A51" t="str">
            <v>2089999</v>
          </cell>
          <cell r="B51">
            <v>6778980</v>
          </cell>
          <cell r="C51">
            <v>677.898</v>
          </cell>
          <cell r="D51">
            <v>678</v>
          </cell>
        </row>
        <row r="52">
          <cell r="A52" t="str">
            <v>2100302</v>
          </cell>
          <cell r="B52">
            <v>7351728</v>
          </cell>
          <cell r="C52">
            <v>735.1728</v>
          </cell>
          <cell r="D52">
            <v>735</v>
          </cell>
        </row>
        <row r="53">
          <cell r="A53" t="str">
            <v>2100399</v>
          </cell>
          <cell r="B53">
            <v>313000</v>
          </cell>
          <cell r="C53">
            <v>31.3</v>
          </cell>
          <cell r="D53">
            <v>31</v>
          </cell>
        </row>
        <row r="54">
          <cell r="A54" t="str">
            <v>2100408</v>
          </cell>
          <cell r="B54">
            <v>1196083.35</v>
          </cell>
          <cell r="C54">
            <v>119.608335</v>
          </cell>
          <cell r="D54">
            <v>120</v>
          </cell>
        </row>
        <row r="55">
          <cell r="A55" t="str">
            <v>2100499</v>
          </cell>
          <cell r="B55">
            <v>57778</v>
          </cell>
          <cell r="C55">
            <v>5.7778</v>
          </cell>
          <cell r="D55">
            <v>6</v>
          </cell>
        </row>
        <row r="56">
          <cell r="A56" t="str">
            <v>2100717</v>
          </cell>
          <cell r="B56">
            <v>1204350</v>
          </cell>
          <cell r="C56">
            <v>120.435</v>
          </cell>
          <cell r="D56">
            <v>120</v>
          </cell>
        </row>
        <row r="57">
          <cell r="A57" t="str">
            <v>2101101</v>
          </cell>
          <cell r="B57">
            <v>672858</v>
          </cell>
          <cell r="C57">
            <v>67.2858</v>
          </cell>
          <cell r="D57">
            <v>67</v>
          </cell>
        </row>
        <row r="58">
          <cell r="A58" t="str">
            <v>2101102</v>
          </cell>
          <cell r="B58">
            <v>2088175</v>
          </cell>
          <cell r="C58">
            <v>208.8175</v>
          </cell>
          <cell r="D58">
            <v>209</v>
          </cell>
        </row>
        <row r="59">
          <cell r="A59" t="str">
            <v>2101103</v>
          </cell>
          <cell r="B59">
            <v>4188691</v>
          </cell>
          <cell r="C59">
            <v>418.8691</v>
          </cell>
          <cell r="D59">
            <v>419</v>
          </cell>
        </row>
        <row r="60">
          <cell r="A60" t="str">
            <v>2101202</v>
          </cell>
          <cell r="B60">
            <v>2884182.27</v>
          </cell>
          <cell r="C60">
            <v>288.418227</v>
          </cell>
          <cell r="D60">
            <v>288</v>
          </cell>
        </row>
        <row r="61">
          <cell r="A61" t="str">
            <v>2101399</v>
          </cell>
          <cell r="B61">
            <v>734372</v>
          </cell>
          <cell r="C61">
            <v>73.4372</v>
          </cell>
          <cell r="D61">
            <v>73</v>
          </cell>
        </row>
        <row r="62">
          <cell r="A62" t="str">
            <v>2109999</v>
          </cell>
          <cell r="B62">
            <v>100000</v>
          </cell>
          <cell r="C62">
            <v>10</v>
          </cell>
          <cell r="D62">
            <v>10</v>
          </cell>
        </row>
        <row r="63">
          <cell r="A63" t="str">
            <v>2120199</v>
          </cell>
          <cell r="B63">
            <v>70000</v>
          </cell>
          <cell r="C63">
            <v>7</v>
          </cell>
          <cell r="D63">
            <v>7</v>
          </cell>
        </row>
        <row r="64">
          <cell r="A64" t="str">
            <v>2120399</v>
          </cell>
          <cell r="B64">
            <v>500000</v>
          </cell>
          <cell r="C64">
            <v>50</v>
          </cell>
          <cell r="D64">
            <v>50</v>
          </cell>
        </row>
        <row r="65">
          <cell r="A65" t="str">
            <v>2129999</v>
          </cell>
          <cell r="B65">
            <v>1290000</v>
          </cell>
          <cell r="C65">
            <v>129</v>
          </cell>
          <cell r="D65">
            <v>129</v>
          </cell>
        </row>
        <row r="66">
          <cell r="A66" t="str">
            <v>2130103</v>
          </cell>
          <cell r="B66">
            <v>2717268</v>
          </cell>
          <cell r="C66">
            <v>271.7268</v>
          </cell>
          <cell r="D66">
            <v>272</v>
          </cell>
        </row>
        <row r="67">
          <cell r="A67" t="str">
            <v>2130126</v>
          </cell>
          <cell r="B67">
            <v>2831936.87</v>
          </cell>
          <cell r="C67">
            <v>283.193687</v>
          </cell>
          <cell r="D67">
            <v>283</v>
          </cell>
        </row>
        <row r="68">
          <cell r="A68" t="str">
            <v>2130199</v>
          </cell>
          <cell r="B68">
            <v>70000</v>
          </cell>
          <cell r="C68">
            <v>7</v>
          </cell>
          <cell r="D68">
            <v>7</v>
          </cell>
        </row>
        <row r="69">
          <cell r="A69" t="str">
            <v>2130209</v>
          </cell>
          <cell r="B69">
            <v>75952.5</v>
          </cell>
          <cell r="C69">
            <v>7.59525</v>
          </cell>
          <cell r="D69">
            <v>8</v>
          </cell>
        </row>
        <row r="70">
          <cell r="A70" t="str">
            <v>2130306</v>
          </cell>
          <cell r="B70">
            <v>300000</v>
          </cell>
          <cell r="C70">
            <v>30</v>
          </cell>
          <cell r="D70">
            <v>30</v>
          </cell>
        </row>
        <row r="71">
          <cell r="A71" t="str">
            <v>2130705</v>
          </cell>
          <cell r="B71">
            <v>3086880</v>
          </cell>
          <cell r="C71">
            <v>308.688</v>
          </cell>
          <cell r="D71">
            <v>309</v>
          </cell>
        </row>
        <row r="72">
          <cell r="A72" t="str">
            <v>2130803</v>
          </cell>
          <cell r="B72">
            <v>135423.19</v>
          </cell>
          <cell r="C72">
            <v>13.542319</v>
          </cell>
          <cell r="D72">
            <v>14</v>
          </cell>
        </row>
        <row r="73">
          <cell r="A73" t="str">
            <v>2139999</v>
          </cell>
          <cell r="B73">
            <v>350000</v>
          </cell>
          <cell r="C73">
            <v>35</v>
          </cell>
          <cell r="D73">
            <v>35</v>
          </cell>
        </row>
        <row r="74">
          <cell r="A74" t="str">
            <v>2140106</v>
          </cell>
          <cell r="B74">
            <v>100000</v>
          </cell>
          <cell r="C74">
            <v>10</v>
          </cell>
          <cell r="D74">
            <v>10</v>
          </cell>
        </row>
        <row r="75">
          <cell r="A75" t="str">
            <v>2210201</v>
          </cell>
          <cell r="B75">
            <v>6565637</v>
          </cell>
          <cell r="C75">
            <v>656.5637</v>
          </cell>
          <cell r="D75">
            <v>657</v>
          </cell>
        </row>
        <row r="76">
          <cell r="A76" t="str">
            <v>2210203</v>
          </cell>
          <cell r="B76">
            <v>5292475</v>
          </cell>
          <cell r="C76">
            <v>529.2475</v>
          </cell>
          <cell r="D76">
            <v>529</v>
          </cell>
        </row>
        <row r="77">
          <cell r="A77" t="str">
            <v>2240299</v>
          </cell>
          <cell r="B77">
            <v>50000</v>
          </cell>
          <cell r="C77">
            <v>5</v>
          </cell>
          <cell r="D77">
            <v>5</v>
          </cell>
        </row>
        <row r="78">
          <cell r="A78" t="str">
            <v>2240602</v>
          </cell>
          <cell r="B78">
            <v>73350</v>
          </cell>
          <cell r="C78">
            <v>7.335</v>
          </cell>
          <cell r="D78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workbookViewId="0">
      <selection activeCell="A13" sqref="A13:N13"/>
    </sheetView>
  </sheetViews>
  <sheetFormatPr defaultColWidth="9" defaultRowHeight="13.5"/>
  <cols>
    <col min="1" max="1" width="9" style="167"/>
    <col min="2" max="2" width="7.75" style="167" customWidth="1"/>
    <col min="3" max="3" width="8.375" style="167" customWidth="1"/>
    <col min="4" max="7" width="9" style="167"/>
    <col min="8" max="8" width="10.875" style="167" customWidth="1"/>
    <col min="9" max="9" width="9.75" style="167" customWidth="1"/>
    <col min="10" max="10" width="12.875" style="167" customWidth="1"/>
    <col min="11" max="16384" width="9" style="167"/>
  </cols>
  <sheetData>
    <row r="1" ht="14.25" spans="1:14">
      <c r="A1" s="168" t="s">
        <v>0</v>
      </c>
      <c r="B1" s="168"/>
      <c r="C1" s="168"/>
      <c r="D1" s="169"/>
      <c r="E1" s="170"/>
      <c r="F1" s="170"/>
    </row>
    <row r="2" ht="14.25" spans="1:14">
      <c r="A2" s="168"/>
      <c r="B2" s="168"/>
      <c r="C2" s="168"/>
      <c r="D2" s="169"/>
    </row>
    <row r="3" ht="14.25" spans="1:14">
      <c r="A3" s="168"/>
      <c r="B3" s="168"/>
      <c r="C3" s="168"/>
      <c r="D3" s="169"/>
    </row>
    <row r="4" ht="14.25" spans="1:14">
      <c r="A4" s="168"/>
      <c r="B4" s="168"/>
      <c r="C4" s="168"/>
      <c r="D4" s="169"/>
    </row>
    <row r="5" ht="14.25" spans="1:14">
      <c r="A5" s="168"/>
      <c r="B5" s="168"/>
      <c r="C5" s="168"/>
      <c r="D5" s="169"/>
    </row>
    <row r="6" ht="14.25" spans="1:14">
      <c r="A6" s="168"/>
      <c r="B6" s="168"/>
      <c r="C6" s="168"/>
      <c r="D6" s="169"/>
    </row>
    <row r="7" ht="14.25" spans="1:14">
      <c r="A7" s="168"/>
      <c r="B7" s="168"/>
      <c r="C7" s="168"/>
      <c r="D7" s="169"/>
    </row>
    <row r="8" ht="14.25" spans="1:14">
      <c r="A8" s="168"/>
      <c r="B8" s="168"/>
      <c r="C8" s="168"/>
      <c r="D8" s="169"/>
    </row>
    <row r="9" ht="14.25" spans="1:14">
      <c r="A9" s="168"/>
      <c r="B9" s="168"/>
      <c r="C9" s="168"/>
      <c r="D9" s="169"/>
    </row>
    <row r="10" ht="15.75" customHeight="1" spans="1:14">
      <c r="A10" s="171"/>
      <c r="B10" s="171"/>
      <c r="C10" s="171"/>
    </row>
    <row r="11" ht="15.75" customHeight="1" spans="1:14">
      <c r="A11" s="171"/>
      <c r="B11" s="171"/>
      <c r="C11" s="171"/>
    </row>
    <row r="12" ht="15.75" customHeight="1" spans="1:14">
      <c r="A12" s="171"/>
      <c r="B12" s="171"/>
      <c r="C12" s="171"/>
    </row>
    <row r="13" ht="52.5" customHeight="1" spans="1:14">
      <c r="A13" s="172" t="s">
        <v>1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</row>
    <row r="16" ht="18.75" spans="1:14">
      <c r="A16" s="173"/>
      <c r="B16" s="173"/>
      <c r="C16" s="173"/>
      <c r="D16" s="173"/>
      <c r="E16" s="173"/>
      <c r="F16" s="173"/>
      <c r="G16" s="173"/>
      <c r="H16" s="173"/>
      <c r="I16" s="173"/>
      <c r="J16" s="173"/>
    </row>
    <row r="17" ht="18.75" spans="1:10">
      <c r="A17" s="173"/>
      <c r="B17" s="173"/>
      <c r="C17" s="173"/>
      <c r="D17" s="173"/>
      <c r="E17" s="173"/>
      <c r="F17" s="173"/>
      <c r="G17" s="173"/>
      <c r="H17" s="173"/>
      <c r="I17" s="173"/>
      <c r="J17" s="173"/>
    </row>
    <row r="18" ht="18.75" spans="1:10">
      <c r="A18" s="173"/>
      <c r="B18" s="173"/>
      <c r="C18" s="173"/>
      <c r="D18" s="173"/>
      <c r="E18" s="173"/>
      <c r="F18" s="173"/>
      <c r="G18" s="173"/>
      <c r="H18" s="173"/>
      <c r="I18" s="173"/>
      <c r="J18" s="173"/>
    </row>
    <row r="19" ht="18.75" spans="1:10">
      <c r="A19" s="173"/>
      <c r="B19" s="173"/>
      <c r="C19" s="173"/>
      <c r="D19" s="173"/>
      <c r="E19" s="173"/>
      <c r="F19" s="173"/>
      <c r="G19" s="173"/>
      <c r="H19" s="173"/>
      <c r="I19" s="173"/>
      <c r="J19" s="173"/>
    </row>
    <row r="20" ht="18.75" spans="1:10">
      <c r="A20" s="173"/>
      <c r="B20" s="173"/>
      <c r="C20" s="174"/>
      <c r="D20" s="173"/>
      <c r="F20" s="173"/>
      <c r="G20" s="175"/>
      <c r="H20" s="175"/>
      <c r="I20" s="175"/>
      <c r="J20" s="173"/>
    </row>
    <row r="21" ht="18.75" spans="1:10">
      <c r="A21" s="173"/>
      <c r="B21" s="173"/>
      <c r="C21" s="174"/>
      <c r="D21" s="173"/>
      <c r="F21" s="173"/>
      <c r="G21" s="175"/>
      <c r="H21" s="175"/>
      <c r="I21" s="175"/>
      <c r="J21" s="173"/>
    </row>
    <row r="22" ht="18.75" spans="1:10">
      <c r="A22" s="173"/>
      <c r="B22" s="173"/>
      <c r="C22" s="174"/>
      <c r="D22" s="173"/>
      <c r="F22" s="173"/>
      <c r="G22" s="175"/>
      <c r="H22" s="175"/>
      <c r="I22" s="175"/>
      <c r="J22" s="173"/>
    </row>
    <row r="23" ht="18.75" spans="1:10">
      <c r="A23" s="173"/>
      <c r="B23" s="173"/>
      <c r="C23" s="174"/>
      <c r="D23" s="173"/>
      <c r="F23" s="173"/>
      <c r="G23" s="175"/>
      <c r="H23" s="175"/>
      <c r="I23" s="175"/>
      <c r="J23" s="173"/>
    </row>
    <row r="24" ht="18.75" spans="1:10">
      <c r="A24" s="173"/>
      <c r="B24" s="173"/>
      <c r="C24" s="173"/>
      <c r="D24" s="173"/>
      <c r="E24" s="173"/>
      <c r="F24" s="173"/>
      <c r="G24" s="173"/>
      <c r="H24" s="173"/>
      <c r="I24" s="173"/>
      <c r="J24" s="173"/>
    </row>
    <row r="25" ht="18.75" spans="1:10">
      <c r="A25" s="173"/>
      <c r="B25" s="173"/>
      <c r="C25" s="173"/>
      <c r="D25" s="173"/>
      <c r="E25" s="173"/>
      <c r="F25" s="173"/>
      <c r="G25" s="173"/>
      <c r="H25" s="173"/>
      <c r="I25" s="173"/>
      <c r="J25" s="173"/>
    </row>
    <row r="26" ht="18.75" spans="1:10">
      <c r="A26" s="173"/>
      <c r="B26" s="173"/>
      <c r="C26" s="173"/>
      <c r="D26" s="173"/>
      <c r="E26" s="173"/>
      <c r="F26" s="173"/>
      <c r="G26" s="173"/>
      <c r="H26" s="173"/>
      <c r="I26" s="173"/>
      <c r="J26" s="173"/>
    </row>
    <row r="27" ht="18.75" spans="1:10">
      <c r="A27" s="173"/>
      <c r="B27" s="173"/>
      <c r="C27" s="173"/>
      <c r="D27" s="173"/>
      <c r="E27" s="173"/>
      <c r="F27" s="173"/>
      <c r="G27" s="173"/>
      <c r="H27" s="173"/>
      <c r="I27" s="173"/>
      <c r="J27" s="173"/>
    </row>
    <row r="28" ht="18.75" spans="1:10">
      <c r="B28" s="174"/>
      <c r="C28" s="173"/>
      <c r="E28" s="173"/>
      <c r="F28" s="173"/>
      <c r="G28" s="173"/>
      <c r="I28" s="176"/>
    </row>
  </sheetData>
  <mergeCells count="2">
    <mergeCell ref="A13:N13"/>
    <mergeCell ref="A1:C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tabSelected="1" zoomScale="90" zoomScaleNormal="90" workbookViewId="0">
      <selection activeCell="L19" sqref="L19"/>
    </sheetView>
  </sheetViews>
  <sheetFormatPr defaultColWidth="9" defaultRowHeight="14.25"/>
  <cols>
    <col min="1" max="1" width="9" style="124" customWidth="1"/>
    <col min="2" max="2" width="21.25" style="124" customWidth="1"/>
    <col min="3" max="3" width="14.5" style="125" customWidth="1"/>
    <col min="4" max="4" width="8.83333333333333" style="126" customWidth="1"/>
    <col min="5" max="5" width="9.375" style="127" customWidth="1"/>
    <col min="6" max="6" width="8.83333333333333" style="124" customWidth="1"/>
    <col min="7" max="7" width="27.375" style="124" customWidth="1"/>
    <col min="8" max="8" width="15.625" style="125" customWidth="1"/>
    <col min="9" max="9" width="13.25" style="126" customWidth="1"/>
    <col min="10" max="10" width="13.25" style="127" customWidth="1"/>
    <col min="11" max="13" width="13.25" style="124" customWidth="1"/>
    <col min="14" max="14" width="10.5" style="124" customWidth="1"/>
    <col min="15" max="15" width="12.625" style="124"/>
    <col min="16" max="16384" width="9" style="124"/>
  </cols>
  <sheetData>
    <row r="1" ht="27.75" customHeight="1"/>
    <row r="2" ht="22.9" customHeight="1" spans="1:14">
      <c r="A2" s="128" t="s">
        <v>2</v>
      </c>
      <c r="B2" s="128"/>
      <c r="C2" s="128"/>
      <c r="D2" s="128"/>
      <c r="E2" s="128"/>
      <c r="F2" s="128"/>
      <c r="G2" s="128"/>
      <c r="H2" s="128"/>
      <c r="I2" s="128"/>
      <c r="J2" s="128"/>
    </row>
    <row r="3" ht="23.25" customHeight="1" spans="1:14">
      <c r="J3" s="60" t="s">
        <v>3</v>
      </c>
    </row>
    <row r="4" ht="17.65" customHeight="1" spans="1:14">
      <c r="A4" s="129" t="s">
        <v>4</v>
      </c>
      <c r="B4" s="130"/>
      <c r="C4" s="130"/>
      <c r="D4" s="131"/>
      <c r="E4" s="132"/>
      <c r="F4" s="129" t="s">
        <v>5</v>
      </c>
      <c r="G4" s="133"/>
      <c r="H4" s="133"/>
      <c r="I4" s="134"/>
      <c r="J4" s="135"/>
    </row>
    <row r="5" ht="57" customHeight="1" spans="1:14">
      <c r="A5" s="136" t="s">
        <v>6</v>
      </c>
      <c r="B5" s="137" t="s">
        <v>7</v>
      </c>
      <c r="C5" s="138" t="s">
        <v>8</v>
      </c>
      <c r="D5" s="139" t="s">
        <v>9</v>
      </c>
      <c r="E5" s="140" t="s">
        <v>10</v>
      </c>
      <c r="F5" s="136" t="s">
        <v>6</v>
      </c>
      <c r="G5" s="137" t="s">
        <v>7</v>
      </c>
      <c r="H5" s="138" t="s">
        <v>8</v>
      </c>
      <c r="I5" s="139" t="s">
        <v>9</v>
      </c>
      <c r="J5" s="140" t="s">
        <v>10</v>
      </c>
    </row>
    <row r="6" ht="19.5" customHeight="1" spans="1:14">
      <c r="A6" s="141" t="s">
        <v>11</v>
      </c>
      <c r="B6" s="141"/>
      <c r="C6" s="25">
        <f>C7+C8</f>
        <v>18588</v>
      </c>
      <c r="D6" s="26">
        <f>D7+D8</f>
        <v>18803</v>
      </c>
      <c r="E6" s="142">
        <f t="shared" ref="E6:E11" si="0">D6/C6*100%</f>
        <v>1.01156660210889</v>
      </c>
      <c r="F6" s="141" t="s">
        <v>12</v>
      </c>
      <c r="G6" s="143"/>
      <c r="H6" s="144">
        <f>SUM(H7:H29)</f>
        <v>14884</v>
      </c>
      <c r="I6" s="33">
        <f>SUM(I7:I29)</f>
        <v>19701.167128</v>
      </c>
      <c r="J6" s="23">
        <f>I6/H6*100%</f>
        <v>1.32364734802472</v>
      </c>
    </row>
    <row r="7" ht="19.5" customHeight="1" spans="1:14">
      <c r="A7" s="143">
        <v>101</v>
      </c>
      <c r="B7" s="145" t="s">
        <v>13</v>
      </c>
      <c r="C7" s="30">
        <f>镇一般预算收入!C6</f>
        <v>16234</v>
      </c>
      <c r="D7" s="146">
        <f>镇一般预算收入!D6</f>
        <v>17896</v>
      </c>
      <c r="E7" s="142">
        <f t="shared" si="0"/>
        <v>1.10237772576075</v>
      </c>
      <c r="F7" s="147">
        <v>201</v>
      </c>
      <c r="G7" s="148" t="s">
        <v>14</v>
      </c>
      <c r="H7" s="149">
        <f>'镇一般预算支出-功能'!C7</f>
        <v>1698</v>
      </c>
      <c r="I7" s="32">
        <f>'镇一般预算支出-功能'!D7</f>
        <v>1761.663117</v>
      </c>
      <c r="J7" s="23">
        <f t="shared" ref="J7:J34" si="1">I7/H7*100%</f>
        <v>1.03749300176678</v>
      </c>
      <c r="K7" s="150"/>
      <c r="L7" s="150"/>
      <c r="M7" s="150"/>
      <c r="N7" s="150"/>
    </row>
    <row r="8" ht="19.5" customHeight="1" spans="1:14">
      <c r="A8" s="143">
        <v>103</v>
      </c>
      <c r="B8" s="145" t="s">
        <v>15</v>
      </c>
      <c r="C8" s="149">
        <f>镇一般预算收入!C21</f>
        <v>2354</v>
      </c>
      <c r="D8" s="32">
        <f>镇一般预算收入!D21</f>
        <v>907</v>
      </c>
      <c r="E8" s="142">
        <f t="shared" si="0"/>
        <v>0.385301614273577</v>
      </c>
      <c r="F8" s="147">
        <v>203</v>
      </c>
      <c r="G8" s="148" t="s">
        <v>16</v>
      </c>
      <c r="H8" s="149">
        <f>'镇一般预算支出-功能'!C276</f>
        <v>17</v>
      </c>
      <c r="I8" s="32">
        <f>'镇一般预算支出-功能'!D276</f>
        <v>8.987122</v>
      </c>
      <c r="J8" s="23">
        <f t="shared" si="1"/>
        <v>0.528654235294118</v>
      </c>
      <c r="K8" s="150"/>
      <c r="L8" s="150"/>
      <c r="M8" s="150"/>
      <c r="N8" s="150"/>
    </row>
    <row r="9" ht="19.5" customHeight="1" spans="1:14">
      <c r="A9" s="151" t="s">
        <v>17</v>
      </c>
      <c r="B9" s="141"/>
      <c r="C9" s="144">
        <f>C10+C11+C12+C13</f>
        <v>5818</v>
      </c>
      <c r="D9" s="33">
        <f>D10+D11+D12+D13</f>
        <v>11092.167128</v>
      </c>
      <c r="E9" s="142">
        <f t="shared" si="0"/>
        <v>1.90652580405638</v>
      </c>
      <c r="F9" s="147">
        <v>204</v>
      </c>
      <c r="G9" s="148" t="s">
        <v>18</v>
      </c>
      <c r="H9" s="149">
        <f>'镇一般预算支出-功能'!C295</f>
        <v>633</v>
      </c>
      <c r="I9" s="32">
        <f>'镇一般预算支出-功能'!D295</f>
        <v>617.504462</v>
      </c>
      <c r="J9" s="23">
        <f t="shared" si="1"/>
        <v>0.975520477093207</v>
      </c>
      <c r="K9" s="150"/>
      <c r="L9" s="150"/>
      <c r="M9" s="150"/>
      <c r="N9" s="150"/>
    </row>
    <row r="10" ht="19.5" customHeight="1" spans="1:14">
      <c r="A10" s="143">
        <v>11001</v>
      </c>
      <c r="B10" s="145" t="s">
        <v>19</v>
      </c>
      <c r="C10" s="152">
        <f>镇一般预算收入!C33</f>
        <v>275</v>
      </c>
      <c r="D10" s="153">
        <f>镇一般预算收入!D33</f>
        <v>275</v>
      </c>
      <c r="E10" s="142">
        <f t="shared" si="0"/>
        <v>1</v>
      </c>
      <c r="F10" s="147">
        <v>205</v>
      </c>
      <c r="G10" s="148" t="s">
        <v>20</v>
      </c>
      <c r="H10" s="149">
        <f>'镇一般预算支出-功能'!C385</f>
        <v>5111</v>
      </c>
      <c r="I10" s="32">
        <f>'镇一般预算支出-功能'!D385</f>
        <v>5296.256008</v>
      </c>
      <c r="J10" s="23">
        <f t="shared" si="1"/>
        <v>1.03624652866367</v>
      </c>
      <c r="K10" s="150"/>
      <c r="L10" s="150"/>
      <c r="M10" s="150"/>
      <c r="N10" s="150"/>
    </row>
    <row r="11" ht="19.5" customHeight="1" spans="1:14">
      <c r="A11" s="143">
        <v>11002</v>
      </c>
      <c r="B11" s="145" t="s">
        <v>21</v>
      </c>
      <c r="C11" s="152">
        <f>镇一般预算收入!C39</f>
        <v>121</v>
      </c>
      <c r="D11" s="153">
        <f>镇一般预算收入!D39</f>
        <v>121</v>
      </c>
      <c r="E11" s="142">
        <f t="shared" si="0"/>
        <v>1</v>
      </c>
      <c r="F11" s="147">
        <v>206</v>
      </c>
      <c r="G11" s="148" t="s">
        <v>22</v>
      </c>
      <c r="H11" s="41">
        <f>'镇一般预算支出-功能'!C437</f>
        <v>0</v>
      </c>
      <c r="I11" s="154">
        <f>'镇一般预算支出-功能'!D437</f>
        <v>0</v>
      </c>
      <c r="J11" s="23"/>
      <c r="K11" s="150"/>
      <c r="L11" s="150"/>
      <c r="M11" s="150"/>
      <c r="N11" s="150"/>
    </row>
    <row r="12" ht="19.5" customHeight="1" spans="1:14">
      <c r="A12" s="155">
        <v>11003</v>
      </c>
      <c r="B12" s="155" t="s">
        <v>23</v>
      </c>
      <c r="C12" s="41">
        <f>镇一般预算收入!C60</f>
        <v>0</v>
      </c>
      <c r="D12" s="154">
        <f>镇一般预算收入!D60</f>
        <v>0</v>
      </c>
      <c r="E12" s="142"/>
      <c r="F12" s="147">
        <v>207</v>
      </c>
      <c r="G12" s="148" t="s">
        <v>24</v>
      </c>
      <c r="H12" s="149">
        <f>'镇一般预算支出-功能'!C493</f>
        <v>5</v>
      </c>
      <c r="I12" s="32">
        <f>'镇一般预算支出-功能'!D493</f>
        <v>19.5496</v>
      </c>
      <c r="J12" s="23">
        <f t="shared" si="1"/>
        <v>3.90992</v>
      </c>
      <c r="K12" s="150"/>
      <c r="L12" s="150"/>
      <c r="M12" s="150"/>
      <c r="N12" s="150"/>
    </row>
    <row r="13" ht="19.5" customHeight="1" spans="1:14">
      <c r="A13" s="155">
        <v>11004</v>
      </c>
      <c r="B13" s="155" t="s">
        <v>25</v>
      </c>
      <c r="C13" s="152">
        <f>镇一般预算收入!C61</f>
        <v>5422</v>
      </c>
      <c r="D13" s="153">
        <f>镇一般预算收入!D61</f>
        <v>10696.167128</v>
      </c>
      <c r="E13" s="142">
        <f>D13/C13*100%</f>
        <v>1.9727346233862</v>
      </c>
      <c r="F13" s="147">
        <v>208</v>
      </c>
      <c r="G13" s="148" t="s">
        <v>26</v>
      </c>
      <c r="H13" s="149">
        <f>'镇一般预算支出-功能'!C550</f>
        <v>2990</v>
      </c>
      <c r="I13" s="32">
        <f>'镇一般预算支出-功能'!D550</f>
        <v>2555.001158</v>
      </c>
      <c r="J13" s="23">
        <f t="shared" si="1"/>
        <v>0.854515437458194</v>
      </c>
      <c r="K13" s="150"/>
      <c r="L13" s="150"/>
      <c r="M13" s="150"/>
      <c r="N13" s="150"/>
    </row>
    <row r="14" ht="19.5" customHeight="1" spans="1:14">
      <c r="A14" s="156" t="s">
        <v>27</v>
      </c>
      <c r="B14" s="156"/>
      <c r="C14" s="41">
        <f>镇一般预算收入!C68</f>
        <v>0</v>
      </c>
      <c r="D14" s="157"/>
      <c r="E14" s="158"/>
      <c r="F14" s="147">
        <v>210</v>
      </c>
      <c r="G14" s="148" t="s">
        <v>28</v>
      </c>
      <c r="H14" s="149">
        <f>'镇一般预算支出-功能'!C679</f>
        <v>2078</v>
      </c>
      <c r="I14" s="32">
        <f>'镇一般预算支出-功能'!D679</f>
        <v>2011.134984</v>
      </c>
      <c r="J14" s="23">
        <f t="shared" si="1"/>
        <v>0.967822417709336</v>
      </c>
      <c r="K14" s="150"/>
      <c r="L14" s="150"/>
      <c r="M14" s="150"/>
      <c r="N14" s="150"/>
    </row>
    <row r="15" ht="19.5" customHeight="1" spans="1:14">
      <c r="A15" s="151" t="s">
        <v>29</v>
      </c>
      <c r="B15" s="141"/>
      <c r="C15" s="41">
        <f>镇一般预算收入!C71</f>
        <v>0</v>
      </c>
      <c r="D15" s="157"/>
      <c r="E15" s="158"/>
      <c r="F15" s="147">
        <v>211</v>
      </c>
      <c r="G15" s="148" t="s">
        <v>30</v>
      </c>
      <c r="H15" s="41">
        <f>'镇一般预算支出-功能'!C751</f>
        <v>0</v>
      </c>
      <c r="I15" s="154">
        <f>'镇一般预算支出-功能'!D751</f>
        <v>16</v>
      </c>
      <c r="J15" s="23"/>
      <c r="K15" s="150"/>
      <c r="L15" s="150"/>
      <c r="M15" s="150"/>
      <c r="N15" s="150"/>
    </row>
    <row r="16" ht="19.5" customHeight="1" spans="1:14">
      <c r="A16" s="151" t="s">
        <v>31</v>
      </c>
      <c r="B16" s="141"/>
      <c r="C16" s="41">
        <f>镇一般预算收入!C73</f>
        <v>0</v>
      </c>
      <c r="D16" s="157"/>
      <c r="E16" s="158"/>
      <c r="F16" s="147">
        <v>212</v>
      </c>
      <c r="G16" s="148" t="s">
        <v>32</v>
      </c>
      <c r="H16" s="149">
        <f>'镇一般预算支出-功能'!C830</f>
        <v>186</v>
      </c>
      <c r="I16" s="32">
        <f>'镇一般预算支出-功能'!D830</f>
        <v>2611.891486</v>
      </c>
      <c r="J16" s="23">
        <f t="shared" si="1"/>
        <v>14.042427344086</v>
      </c>
      <c r="K16" s="150"/>
      <c r="L16" s="150"/>
      <c r="M16" s="150"/>
      <c r="N16" s="150"/>
    </row>
    <row r="17" ht="19.5" customHeight="1" spans="1:14">
      <c r="A17" s="151" t="s">
        <v>33</v>
      </c>
      <c r="B17" s="159"/>
      <c r="C17" s="41">
        <f>镇一般预算收入!C77</f>
        <v>0</v>
      </c>
      <c r="D17" s="157"/>
      <c r="E17" s="158"/>
      <c r="F17" s="147">
        <v>213</v>
      </c>
      <c r="G17" s="148" t="s">
        <v>34</v>
      </c>
      <c r="H17" s="149">
        <f>'镇一般预算支出-功能'!C853</f>
        <v>958</v>
      </c>
      <c r="I17" s="32">
        <f>'镇一般预算支出-功能'!D853</f>
        <v>3667.237783</v>
      </c>
      <c r="J17" s="23">
        <f t="shared" si="1"/>
        <v>3.82801438726514</v>
      </c>
      <c r="K17" s="150"/>
      <c r="L17" s="150"/>
      <c r="M17" s="150"/>
      <c r="N17" s="150"/>
    </row>
    <row r="18" ht="19.5" customHeight="1" spans="1:14">
      <c r="A18" s="159"/>
      <c r="B18" s="159"/>
      <c r="C18" s="152"/>
      <c r="D18" s="157"/>
      <c r="E18" s="158"/>
      <c r="F18" s="147">
        <v>214</v>
      </c>
      <c r="G18" s="148" t="s">
        <v>35</v>
      </c>
      <c r="H18" s="149">
        <f>'镇一般预算支出-功能'!C964</f>
        <v>10</v>
      </c>
      <c r="I18" s="154">
        <f>'镇一般预算支出-功能'!D964</f>
        <v>5.099436</v>
      </c>
      <c r="J18" s="23">
        <f t="shared" si="1"/>
        <v>0.5099436</v>
      </c>
      <c r="K18" s="150"/>
      <c r="L18" s="160"/>
      <c r="M18" s="150"/>
      <c r="N18" s="150"/>
    </row>
    <row r="19" ht="19.5" customHeight="1" spans="1:14">
      <c r="A19" s="159"/>
      <c r="B19" s="159"/>
      <c r="C19" s="152"/>
      <c r="D19" s="157"/>
      <c r="E19" s="158"/>
      <c r="F19" s="147">
        <v>215</v>
      </c>
      <c r="G19" s="148" t="s">
        <v>36</v>
      </c>
      <c r="H19" s="41">
        <f>'镇一般预算支出-功能'!C1028</f>
        <v>0</v>
      </c>
      <c r="I19" s="154">
        <f>'镇一般预算支出-功能'!D1028</f>
        <v>0</v>
      </c>
      <c r="J19" s="23"/>
      <c r="K19" s="150"/>
      <c r="L19" s="150"/>
      <c r="M19" s="150"/>
      <c r="N19" s="150"/>
    </row>
    <row r="20" ht="19.5" customHeight="1" spans="1:14">
      <c r="A20" s="159"/>
      <c r="B20" s="159"/>
      <c r="C20" s="149"/>
      <c r="D20" s="157"/>
      <c r="E20" s="158"/>
      <c r="F20" s="147">
        <v>216</v>
      </c>
      <c r="G20" s="148" t="s">
        <v>37</v>
      </c>
      <c r="H20" s="41">
        <f>'镇一般预算支出-功能'!C1091</f>
        <v>0</v>
      </c>
      <c r="I20" s="154">
        <f>'镇一般预算支出-功能'!D1091</f>
        <v>0</v>
      </c>
      <c r="J20" s="23"/>
      <c r="K20" s="150"/>
      <c r="L20" s="150"/>
      <c r="M20" s="150"/>
      <c r="N20" s="150"/>
    </row>
    <row r="21" ht="19.5" customHeight="1" spans="1:14">
      <c r="A21" s="159"/>
      <c r="B21" s="159"/>
      <c r="C21" s="149"/>
      <c r="D21" s="157"/>
      <c r="E21" s="158"/>
      <c r="F21" s="147">
        <v>217</v>
      </c>
      <c r="G21" s="148" t="s">
        <v>38</v>
      </c>
      <c r="H21" s="41">
        <f>'镇一般预算支出-功能'!C1111</f>
        <v>0</v>
      </c>
      <c r="I21" s="154">
        <f>'镇一般预算支出-功能'!D1111</f>
        <v>0</v>
      </c>
      <c r="J21" s="23"/>
      <c r="K21" s="150"/>
      <c r="L21" s="150"/>
      <c r="M21" s="150"/>
      <c r="N21" s="150"/>
    </row>
    <row r="22" ht="19.5" customHeight="1" spans="1:14">
      <c r="A22" s="159"/>
      <c r="B22" s="159"/>
      <c r="C22" s="149"/>
      <c r="D22" s="157"/>
      <c r="E22" s="158"/>
      <c r="F22" s="147">
        <v>220</v>
      </c>
      <c r="G22" s="148" t="s">
        <v>39</v>
      </c>
      <c r="H22" s="41">
        <f>'镇一般预算支出-功能'!C1150</f>
        <v>0</v>
      </c>
      <c r="I22" s="154">
        <f>'镇一般预算支出-功能'!D1150</f>
        <v>0</v>
      </c>
      <c r="J22" s="23"/>
      <c r="K22" s="150"/>
      <c r="L22" s="150"/>
      <c r="M22" s="150"/>
      <c r="N22" s="150"/>
    </row>
    <row r="23" ht="19.5" customHeight="1" spans="1:14">
      <c r="A23" s="159"/>
      <c r="B23" s="159"/>
      <c r="C23" s="149"/>
      <c r="D23" s="157"/>
      <c r="E23" s="158"/>
      <c r="F23" s="147">
        <v>221</v>
      </c>
      <c r="G23" s="148" t="s">
        <v>40</v>
      </c>
      <c r="H23" s="149">
        <f>'镇一般预算支出-功能'!C1195</f>
        <v>1186</v>
      </c>
      <c r="I23" s="32">
        <f>'镇一般预算支出-功能'!D1195</f>
        <v>1125.388872</v>
      </c>
      <c r="J23" s="23">
        <f t="shared" si="1"/>
        <v>0.948894495784148</v>
      </c>
      <c r="K23" s="150"/>
      <c r="L23" s="150"/>
      <c r="M23" s="150"/>
      <c r="N23" s="150"/>
    </row>
    <row r="24" ht="19.5" customHeight="1" spans="1:14">
      <c r="A24" s="159"/>
      <c r="B24" s="159"/>
      <c r="C24" s="149"/>
      <c r="D24" s="157"/>
      <c r="E24" s="158"/>
      <c r="F24" s="147">
        <v>222</v>
      </c>
      <c r="G24" s="148" t="s">
        <v>41</v>
      </c>
      <c r="H24" s="41">
        <f>'镇一般预算支出-功能'!C1215</f>
        <v>0</v>
      </c>
      <c r="I24" s="154">
        <f>'镇一般预算支出-功能'!D1215</f>
        <v>0</v>
      </c>
      <c r="J24" s="23"/>
      <c r="K24" s="150"/>
      <c r="L24" s="150"/>
      <c r="M24" s="150"/>
      <c r="N24" s="150"/>
    </row>
    <row r="25" ht="19.5" customHeight="1" spans="1:14">
      <c r="A25" s="159"/>
      <c r="B25" s="159"/>
      <c r="C25" s="149"/>
      <c r="D25" s="157"/>
      <c r="E25" s="158"/>
      <c r="F25" s="147">
        <v>224</v>
      </c>
      <c r="G25" s="148" t="s">
        <v>42</v>
      </c>
      <c r="H25" s="41">
        <f>'镇一般预算支出-功能'!C1258</f>
        <v>12</v>
      </c>
      <c r="I25" s="154">
        <f>'镇一般预算支出-功能'!D1258</f>
        <v>5.4531</v>
      </c>
      <c r="J25" s="23">
        <f t="shared" si="1"/>
        <v>0.454425</v>
      </c>
      <c r="K25" s="150"/>
      <c r="L25" s="150"/>
      <c r="M25" s="150"/>
      <c r="N25" s="150"/>
    </row>
    <row r="26" ht="19.5" customHeight="1" spans="1:14">
      <c r="A26" s="159"/>
      <c r="B26" s="159"/>
      <c r="C26" s="149"/>
      <c r="D26" s="157"/>
      <c r="E26" s="158"/>
      <c r="F26" s="147">
        <v>227</v>
      </c>
      <c r="G26" s="148" t="s">
        <v>43</v>
      </c>
      <c r="H26" s="41">
        <f>'镇一般预算支出-功能'!C1314</f>
        <v>0</v>
      </c>
      <c r="I26" s="154">
        <f>'镇一般预算支出-功能'!D1314</f>
        <v>0</v>
      </c>
      <c r="J26" s="23"/>
      <c r="K26" s="150"/>
      <c r="L26" s="150"/>
      <c r="M26" s="150"/>
    </row>
    <row r="27" ht="19.5" customHeight="1" spans="1:14">
      <c r="A27" s="159"/>
      <c r="B27" s="159"/>
      <c r="C27" s="149"/>
      <c r="D27" s="157"/>
      <c r="E27" s="158"/>
      <c r="F27" s="147">
        <v>229</v>
      </c>
      <c r="G27" s="148" t="s">
        <v>44</v>
      </c>
      <c r="H27" s="41">
        <f>'镇一般预算支出-功能'!C1315</f>
        <v>0</v>
      </c>
      <c r="I27" s="154">
        <f>'镇一般预算支出-功能'!D1315</f>
        <v>0</v>
      </c>
      <c r="J27" s="23"/>
      <c r="K27" s="150"/>
      <c r="L27" s="150"/>
      <c r="M27" s="150"/>
    </row>
    <row r="28" ht="19.5" customHeight="1" spans="1:14">
      <c r="A28" s="159"/>
      <c r="B28" s="159"/>
      <c r="C28" s="149"/>
      <c r="D28" s="157"/>
      <c r="E28" s="158"/>
      <c r="F28" s="147">
        <v>232</v>
      </c>
      <c r="G28" s="148" t="s">
        <v>45</v>
      </c>
      <c r="H28" s="41">
        <f>'镇一般预算支出-功能'!C1320</f>
        <v>0</v>
      </c>
      <c r="I28" s="154">
        <f>'镇一般预算支出-功能'!D1320</f>
        <v>0</v>
      </c>
      <c r="J28" s="23"/>
      <c r="K28" s="150"/>
      <c r="L28" s="150"/>
      <c r="M28" s="150"/>
    </row>
    <row r="29" ht="19.5" customHeight="1" spans="1:14">
      <c r="A29" s="159"/>
      <c r="B29" s="159"/>
      <c r="C29" s="149"/>
      <c r="D29" s="157"/>
      <c r="E29" s="158"/>
      <c r="F29" s="147">
        <v>233</v>
      </c>
      <c r="G29" s="148" t="s">
        <v>46</v>
      </c>
      <c r="H29" s="41">
        <f>'镇一般预算支出-功能'!C1328</f>
        <v>0</v>
      </c>
      <c r="I29" s="154">
        <f>'镇一般预算支出-功能'!D1328</f>
        <v>0</v>
      </c>
      <c r="J29" s="23"/>
      <c r="K29" s="150"/>
      <c r="L29" s="150"/>
      <c r="M29" s="150"/>
    </row>
    <row r="30" ht="19.5" customHeight="1" spans="1:14">
      <c r="A30" s="159"/>
      <c r="B30" s="159"/>
      <c r="C30" s="149"/>
      <c r="D30" s="161"/>
      <c r="E30" s="162"/>
      <c r="F30" s="151" t="s">
        <v>47</v>
      </c>
      <c r="G30" s="159"/>
      <c r="H30" s="144">
        <f>'镇一般预算支出-功能'!C1332</f>
        <v>9522</v>
      </c>
      <c r="I30" s="33">
        <f>'镇一般预算支出-功能'!D1332</f>
        <v>10194</v>
      </c>
      <c r="J30" s="23">
        <f t="shared" si="1"/>
        <v>1.0705734089477</v>
      </c>
    </row>
    <row r="31" ht="19.5" customHeight="1" spans="1:14">
      <c r="A31" s="163"/>
      <c r="B31" s="163"/>
      <c r="C31" s="164"/>
      <c r="D31" s="161"/>
      <c r="E31" s="162"/>
      <c r="F31" s="151" t="s">
        <v>48</v>
      </c>
      <c r="G31" s="159"/>
      <c r="H31" s="41">
        <f>'镇一般预算支出-功能'!C1339</f>
        <v>0</v>
      </c>
      <c r="I31" s="161"/>
      <c r="J31" s="23"/>
    </row>
    <row r="32" ht="19.5" customHeight="1" spans="1:14">
      <c r="A32" s="163"/>
      <c r="B32" s="163"/>
      <c r="C32" s="164"/>
      <c r="D32" s="161"/>
      <c r="E32" s="162"/>
      <c r="F32" s="151" t="s">
        <v>49</v>
      </c>
      <c r="G32" s="159"/>
      <c r="H32" s="41">
        <f>'镇一般预算支出-功能'!C1342</f>
        <v>0</v>
      </c>
      <c r="I32" s="161"/>
      <c r="J32" s="23"/>
    </row>
    <row r="33" ht="19.5" customHeight="1" spans="1:10">
      <c r="A33" s="163"/>
      <c r="B33" s="163"/>
      <c r="C33" s="164"/>
      <c r="D33" s="161"/>
      <c r="E33" s="162"/>
      <c r="F33" s="151" t="s">
        <v>50</v>
      </c>
      <c r="G33" s="159"/>
      <c r="H33" s="41">
        <f>'镇一般预算支出-功能'!C1344</f>
        <v>0</v>
      </c>
      <c r="I33" s="161"/>
      <c r="J33" s="23"/>
    </row>
    <row r="34" ht="19.5" customHeight="1" spans="1:10">
      <c r="A34" s="129" t="s">
        <v>51</v>
      </c>
      <c r="B34" s="165"/>
      <c r="C34" s="39">
        <f>C6+C9+C14+C15+C16+C17</f>
        <v>24406</v>
      </c>
      <c r="D34" s="33">
        <f>D6+D9+D14+D15+D16+D17</f>
        <v>29895.167128</v>
      </c>
      <c r="E34" s="142">
        <f>D34/C34*100%</f>
        <v>1.22491056002622</v>
      </c>
      <c r="F34" s="129" t="s">
        <v>52</v>
      </c>
      <c r="G34" s="165"/>
      <c r="H34" s="39">
        <f>H6+H30+H31+H32+H33</f>
        <v>24406</v>
      </c>
      <c r="I34" s="33">
        <f>I6+I30+I31+I32+I33</f>
        <v>29895.167128</v>
      </c>
      <c r="J34" s="23">
        <f t="shared" si="1"/>
        <v>1.22491056002622</v>
      </c>
    </row>
    <row r="37" hidden="1" spans="1:10">
      <c r="G37" s="166">
        <f>H34-C34</f>
        <v>0</v>
      </c>
    </row>
  </sheetData>
  <mergeCells count="5">
    <mergeCell ref="A2:J2"/>
    <mergeCell ref="A4:C4"/>
    <mergeCell ref="F4:H4"/>
    <mergeCell ref="A34:B34"/>
    <mergeCell ref="F34:G34"/>
  </mergeCells>
  <printOptions horizontalCentered="1"/>
  <pageMargins left="0.393055555555556" right="0.393055555555556" top="0.393055555555556" bottom="0.393055555555556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workbookViewId="0">
      <pane ySplit="4" topLeftCell="A5" activePane="bottomLeft" state="frozen"/>
      <selection/>
      <selection pane="bottomLeft" activeCell="E12" sqref="E12"/>
    </sheetView>
  </sheetViews>
  <sheetFormatPr defaultColWidth="9" defaultRowHeight="13.5" outlineLevelCol="6"/>
  <cols>
    <col min="1" max="1" width="14.75" style="53" customWidth="1"/>
    <col min="2" max="2" width="29.1666666666667" style="53" customWidth="1"/>
    <col min="3" max="3" width="22.875" style="53" customWidth="1"/>
    <col min="4" max="4" width="25" style="54" customWidth="1"/>
    <col min="5" max="5" width="11.25" style="91" customWidth="1"/>
    <col min="6" max="6" width="16.375" style="53" customWidth="1"/>
    <col min="7" max="7" width="12.625" style="53"/>
    <col min="8" max="16384" width="9" style="53"/>
  </cols>
  <sheetData>
    <row r="1" ht="15.75" customHeight="1" spans="1:6">
      <c r="A1" s="7"/>
      <c r="B1" s="8"/>
      <c r="C1" s="92"/>
    </row>
    <row r="2" ht="56.25" customHeight="1" spans="1:6">
      <c r="A2" s="12" t="s">
        <v>53</v>
      </c>
      <c r="B2" s="12"/>
      <c r="C2" s="12"/>
      <c r="D2" s="12"/>
      <c r="E2" s="12"/>
    </row>
    <row r="3" ht="24.75" customHeight="1" spans="1:6">
      <c r="A3" s="8"/>
      <c r="B3" s="8"/>
      <c r="E3" s="60" t="s">
        <v>3</v>
      </c>
    </row>
    <row r="4" ht="28.5" customHeight="1" spans="1:6">
      <c r="A4" s="93" t="s">
        <v>6</v>
      </c>
      <c r="B4" s="93" t="s">
        <v>7</v>
      </c>
      <c r="C4" s="94" t="s">
        <v>8</v>
      </c>
      <c r="D4" s="63" t="s">
        <v>9</v>
      </c>
      <c r="E4" s="95" t="s">
        <v>10</v>
      </c>
    </row>
    <row r="5" ht="18.75" customHeight="1" spans="1:6">
      <c r="A5" s="96" t="s">
        <v>11</v>
      </c>
      <c r="B5" s="96"/>
      <c r="C5" s="97">
        <f>C6+C21</f>
        <v>18588</v>
      </c>
      <c r="D5" s="98">
        <f>D6+D21</f>
        <v>18803</v>
      </c>
      <c r="E5" s="99">
        <f>D5/C5*100%</f>
        <v>1.01156660210889</v>
      </c>
      <c r="F5" s="56"/>
    </row>
    <row r="6" ht="18.75" customHeight="1" spans="1:6">
      <c r="A6" s="65">
        <v>101</v>
      </c>
      <c r="B6" s="96" t="s">
        <v>13</v>
      </c>
      <c r="C6" s="100">
        <f>SUM(C7:C19)</f>
        <v>16234</v>
      </c>
      <c r="D6" s="72">
        <f>SUM(D7:D19)</f>
        <v>17896</v>
      </c>
      <c r="E6" s="99">
        <f t="shared" ref="E6:E20" si="0">D6/C6*100%</f>
        <v>1.10237772576075</v>
      </c>
      <c r="F6" s="101"/>
    </row>
    <row r="7" ht="18.75" customHeight="1" spans="1:6">
      <c r="A7" s="102">
        <v>10101</v>
      </c>
      <c r="B7" s="103" t="s">
        <v>54</v>
      </c>
      <c r="C7" s="104">
        <v>8964</v>
      </c>
      <c r="D7" s="71">
        <v>10713</v>
      </c>
      <c r="E7" s="99">
        <f t="shared" si="0"/>
        <v>1.19511378848728</v>
      </c>
    </row>
    <row r="8" ht="18.75" customHeight="1" spans="1:6">
      <c r="A8" s="102">
        <v>10104</v>
      </c>
      <c r="B8" s="103" t="s">
        <v>55</v>
      </c>
      <c r="C8" s="104">
        <v>3157</v>
      </c>
      <c r="D8" s="71">
        <v>2683</v>
      </c>
      <c r="E8" s="99">
        <f t="shared" si="0"/>
        <v>0.849857459613557</v>
      </c>
    </row>
    <row r="9" ht="18.75" customHeight="1" spans="1:6">
      <c r="A9" s="102">
        <v>10106</v>
      </c>
      <c r="B9" s="103" t="s">
        <v>56</v>
      </c>
      <c r="C9" s="104">
        <v>450</v>
      </c>
      <c r="D9" s="71">
        <v>608</v>
      </c>
      <c r="E9" s="99">
        <f t="shared" si="0"/>
        <v>1.35111111111111</v>
      </c>
    </row>
    <row r="10" ht="18.75" customHeight="1" spans="1:6">
      <c r="A10" s="102">
        <v>10107</v>
      </c>
      <c r="B10" s="103" t="s">
        <v>57</v>
      </c>
      <c r="C10" s="104"/>
      <c r="D10" s="71">
        <v>0</v>
      </c>
      <c r="E10" s="99"/>
    </row>
    <row r="11" ht="18.75" customHeight="1" spans="1:6">
      <c r="A11" s="102">
        <v>10109</v>
      </c>
      <c r="B11" s="103" t="s">
        <v>58</v>
      </c>
      <c r="C11" s="104">
        <v>800</v>
      </c>
      <c r="D11" s="71">
        <v>1061</v>
      </c>
      <c r="E11" s="99">
        <f t="shared" si="0"/>
        <v>1.32625</v>
      </c>
    </row>
    <row r="12" ht="18.75" customHeight="1" spans="1:6">
      <c r="A12" s="102">
        <v>10110</v>
      </c>
      <c r="B12" s="103" t="s">
        <v>59</v>
      </c>
      <c r="C12" s="104">
        <v>1800</v>
      </c>
      <c r="D12" s="71">
        <v>1769</v>
      </c>
      <c r="E12" s="99">
        <f t="shared" si="0"/>
        <v>0.982777777777778</v>
      </c>
    </row>
    <row r="13" ht="18.75" customHeight="1" spans="1:6">
      <c r="A13" s="102">
        <v>10111</v>
      </c>
      <c r="B13" s="103" t="s">
        <v>60</v>
      </c>
      <c r="C13" s="104">
        <v>300</v>
      </c>
      <c r="D13" s="71">
        <v>354</v>
      </c>
      <c r="E13" s="99">
        <f t="shared" si="0"/>
        <v>1.18</v>
      </c>
    </row>
    <row r="14" ht="18.75" customHeight="1" spans="1:6">
      <c r="A14" s="102">
        <v>10112</v>
      </c>
      <c r="B14" s="103" t="s">
        <v>61</v>
      </c>
      <c r="C14" s="104">
        <v>300</v>
      </c>
      <c r="D14" s="71">
        <v>438</v>
      </c>
      <c r="E14" s="99">
        <f t="shared" si="0"/>
        <v>1.46</v>
      </c>
    </row>
    <row r="15" ht="18.75" customHeight="1" spans="1:6">
      <c r="A15" s="102">
        <v>10113</v>
      </c>
      <c r="B15" s="103" t="s">
        <v>62</v>
      </c>
      <c r="C15" s="104">
        <v>450</v>
      </c>
      <c r="D15" s="71">
        <v>72</v>
      </c>
      <c r="E15" s="99">
        <f t="shared" si="0"/>
        <v>0.16</v>
      </c>
    </row>
    <row r="16" ht="18.75" customHeight="1" spans="1:6">
      <c r="A16" s="102">
        <v>10114</v>
      </c>
      <c r="B16" s="103" t="s">
        <v>63</v>
      </c>
      <c r="C16" s="104"/>
      <c r="D16" s="71">
        <v>0</v>
      </c>
      <c r="E16" s="99"/>
    </row>
    <row r="17" ht="18.75" customHeight="1" spans="1:7">
      <c r="A17" s="102">
        <v>10118</v>
      </c>
      <c r="B17" s="103" t="s">
        <v>64</v>
      </c>
      <c r="C17" s="104"/>
      <c r="D17" s="71">
        <v>177</v>
      </c>
      <c r="E17" s="99"/>
    </row>
    <row r="18" ht="18.75" customHeight="1" spans="1:7">
      <c r="A18" s="102">
        <v>10119</v>
      </c>
      <c r="B18" s="103" t="s">
        <v>65</v>
      </c>
      <c r="C18" s="104"/>
      <c r="D18" s="71">
        <v>0</v>
      </c>
      <c r="E18" s="99"/>
    </row>
    <row r="19" ht="18.75" customHeight="1" spans="1:7">
      <c r="A19" s="102">
        <v>10121</v>
      </c>
      <c r="B19" s="103" t="s">
        <v>66</v>
      </c>
      <c r="C19" s="104">
        <v>13</v>
      </c>
      <c r="D19" s="71">
        <v>21</v>
      </c>
      <c r="E19" s="99">
        <f t="shared" si="0"/>
        <v>1.61538461538462</v>
      </c>
    </row>
    <row r="20" ht="18.75" customHeight="1" spans="1:7">
      <c r="A20" s="102">
        <v>10199</v>
      </c>
      <c r="B20" s="103" t="s">
        <v>67</v>
      </c>
      <c r="C20" s="104"/>
      <c r="D20" s="71">
        <v>0</v>
      </c>
      <c r="E20" s="99"/>
    </row>
    <row r="21" ht="18.75" customHeight="1" spans="1:7">
      <c r="A21" s="65">
        <v>103</v>
      </c>
      <c r="B21" s="96" t="s">
        <v>15</v>
      </c>
      <c r="C21" s="100">
        <f>SUM(C22:C30)-C23</f>
        <v>2354</v>
      </c>
      <c r="D21" s="72">
        <f>SUM(D22,D24:D30)</f>
        <v>907</v>
      </c>
      <c r="E21" s="99">
        <f t="shared" ref="E20:E30" si="1">D21/C21*100%</f>
        <v>0.385301614273577</v>
      </c>
      <c r="F21" s="105"/>
    </row>
    <row r="22" ht="18.75" customHeight="1" spans="1:7">
      <c r="A22" s="102">
        <v>10302</v>
      </c>
      <c r="B22" s="103" t="s">
        <v>68</v>
      </c>
      <c r="C22" s="104">
        <f>C23</f>
        <v>354</v>
      </c>
      <c r="D22" s="71">
        <v>437</v>
      </c>
      <c r="E22" s="99">
        <f t="shared" si="1"/>
        <v>1.23446327683616</v>
      </c>
    </row>
    <row r="23" s="52" customFormat="1" ht="18.75" customHeight="1" spans="1:7">
      <c r="A23" s="102">
        <v>1030203</v>
      </c>
      <c r="B23" s="106" t="s">
        <v>69</v>
      </c>
      <c r="C23" s="104">
        <v>354</v>
      </c>
      <c r="D23" s="71">
        <v>437</v>
      </c>
      <c r="E23" s="99">
        <f t="shared" si="1"/>
        <v>1.23446327683616</v>
      </c>
    </row>
    <row r="24" ht="18.75" customHeight="1" spans="1:7">
      <c r="A24" s="102">
        <v>10304</v>
      </c>
      <c r="B24" s="103" t="s">
        <v>70</v>
      </c>
      <c r="C24" s="107">
        <v>200</v>
      </c>
      <c r="D24" s="71">
        <v>303</v>
      </c>
      <c r="E24" s="99">
        <f t="shared" si="1"/>
        <v>1.515</v>
      </c>
    </row>
    <row r="25" ht="18.75" customHeight="1" spans="1:7">
      <c r="A25" s="102">
        <v>10305</v>
      </c>
      <c r="B25" s="103" t="s">
        <v>71</v>
      </c>
      <c r="C25" s="107"/>
      <c r="D25" s="71"/>
      <c r="E25" s="99"/>
    </row>
    <row r="26" ht="18.75" customHeight="1" spans="1:7">
      <c r="A26" s="102">
        <v>10306</v>
      </c>
      <c r="B26" s="103" t="s">
        <v>72</v>
      </c>
      <c r="C26" s="104"/>
      <c r="D26" s="71"/>
      <c r="E26" s="99"/>
    </row>
    <row r="27" ht="18.75" customHeight="1" spans="1:7">
      <c r="A27" s="102">
        <v>10307</v>
      </c>
      <c r="B27" s="103" t="s">
        <v>73</v>
      </c>
      <c r="C27" s="107">
        <v>1800</v>
      </c>
      <c r="D27" s="71">
        <v>167</v>
      </c>
      <c r="E27" s="99">
        <f t="shared" si="1"/>
        <v>0.0927777777777778</v>
      </c>
    </row>
    <row r="28" ht="18.75" customHeight="1" spans="1:7">
      <c r="A28" s="102">
        <v>10308</v>
      </c>
      <c r="B28" s="103" t="s">
        <v>74</v>
      </c>
      <c r="C28" s="107"/>
      <c r="D28" s="71"/>
      <c r="E28" s="99"/>
    </row>
    <row r="29" ht="18.75" customHeight="1" spans="1:7">
      <c r="A29" s="102">
        <v>10309</v>
      </c>
      <c r="B29" s="103" t="s">
        <v>75</v>
      </c>
      <c r="C29" s="107"/>
      <c r="D29" s="71"/>
      <c r="E29" s="99"/>
    </row>
    <row r="30" ht="18.75" customHeight="1" spans="1:7">
      <c r="A30" s="102">
        <v>10399</v>
      </c>
      <c r="B30" s="103" t="s">
        <v>76</v>
      </c>
      <c r="C30" s="107"/>
      <c r="D30" s="108"/>
      <c r="E30" s="99"/>
    </row>
    <row r="31" ht="18.75" customHeight="1" spans="1:7">
      <c r="A31" s="102"/>
      <c r="B31" s="103"/>
      <c r="C31" s="107"/>
      <c r="D31" s="71"/>
      <c r="E31" s="99"/>
    </row>
    <row r="32" ht="18.75" customHeight="1" spans="1:7">
      <c r="A32" s="65" t="s">
        <v>17</v>
      </c>
      <c r="B32" s="96"/>
      <c r="C32" s="97">
        <f>C33+C39+C60+C61</f>
        <v>5818</v>
      </c>
      <c r="D32" s="72">
        <f>D33+D39+D60+D61</f>
        <v>11092.167128</v>
      </c>
      <c r="E32" s="99">
        <f>D32/C32*100%</f>
        <v>1.90652580405638</v>
      </c>
      <c r="G32" s="109"/>
    </row>
    <row r="33" ht="18.75" customHeight="1" spans="1:6">
      <c r="A33" s="65">
        <v>11001</v>
      </c>
      <c r="B33" s="96" t="s">
        <v>19</v>
      </c>
      <c r="C33" s="97">
        <f>SUM(C34:C38)</f>
        <v>275</v>
      </c>
      <c r="D33" s="72">
        <f>SUM(D34:D38)</f>
        <v>275</v>
      </c>
      <c r="E33" s="99">
        <f>D33/C33*100%</f>
        <v>1</v>
      </c>
    </row>
    <row r="34" ht="18.75" customHeight="1" spans="1:6">
      <c r="A34" s="102">
        <v>1100102</v>
      </c>
      <c r="B34" s="106" t="s">
        <v>77</v>
      </c>
      <c r="C34" s="107"/>
      <c r="D34" s="71"/>
      <c r="E34" s="99"/>
    </row>
    <row r="35" ht="18.75" customHeight="1" spans="1:6">
      <c r="A35" s="102">
        <v>1100103</v>
      </c>
      <c r="B35" s="106" t="s">
        <v>78</v>
      </c>
      <c r="C35" s="107"/>
      <c r="D35" s="71"/>
      <c r="E35" s="99"/>
    </row>
    <row r="36" ht="18.75" customHeight="1" spans="1:6">
      <c r="A36" s="102">
        <v>1100104</v>
      </c>
      <c r="B36" s="106" t="s">
        <v>79</v>
      </c>
      <c r="C36" s="107"/>
      <c r="D36" s="71"/>
      <c r="E36" s="99"/>
    </row>
    <row r="37" ht="18.75" customHeight="1" spans="1:6">
      <c r="A37" s="102">
        <v>1100106</v>
      </c>
      <c r="B37" s="106" t="s">
        <v>80</v>
      </c>
      <c r="C37" s="107"/>
      <c r="D37" s="71"/>
      <c r="E37" s="99"/>
    </row>
    <row r="38" ht="18.75" customHeight="1" spans="1:6">
      <c r="A38" s="110">
        <v>1100199</v>
      </c>
      <c r="B38" s="110" t="s">
        <v>81</v>
      </c>
      <c r="C38" s="104">
        <v>275</v>
      </c>
      <c r="D38" s="71">
        <v>275</v>
      </c>
      <c r="E38" s="99">
        <f>D38/C38*100%</f>
        <v>1</v>
      </c>
    </row>
    <row r="39" ht="18.75" customHeight="1" spans="1:6">
      <c r="A39" s="65">
        <v>11002</v>
      </c>
      <c r="B39" s="96" t="s">
        <v>21</v>
      </c>
      <c r="C39" s="97">
        <f>SUM(C40:C59)</f>
        <v>121</v>
      </c>
      <c r="D39" s="72">
        <f>SUM(D40:D59)</f>
        <v>121</v>
      </c>
      <c r="E39" s="99">
        <f>D39/C39*100%</f>
        <v>1</v>
      </c>
    </row>
    <row r="40" ht="18.75" customHeight="1" spans="1:6">
      <c r="A40" s="102">
        <v>1100202</v>
      </c>
      <c r="B40" s="106" t="s">
        <v>82</v>
      </c>
      <c r="C40" s="107"/>
      <c r="D40" s="71"/>
      <c r="E40" s="99"/>
    </row>
    <row r="41" ht="18.75" customHeight="1" spans="1:6">
      <c r="A41" s="102">
        <v>1100207</v>
      </c>
      <c r="B41" s="106" t="s">
        <v>83</v>
      </c>
      <c r="C41" s="107"/>
      <c r="D41" s="71"/>
      <c r="E41" s="99"/>
    </row>
    <row r="42" ht="18.75" customHeight="1" spans="1:6">
      <c r="A42" s="111">
        <v>1100208</v>
      </c>
      <c r="B42" s="112" t="s">
        <v>84</v>
      </c>
      <c r="C42" s="107"/>
      <c r="D42" s="71"/>
      <c r="E42" s="99"/>
    </row>
    <row r="43" ht="18.75" customHeight="1" spans="1:6">
      <c r="A43" s="110">
        <v>1100214</v>
      </c>
      <c r="B43" s="113" t="s">
        <v>85</v>
      </c>
      <c r="C43" s="107"/>
      <c r="D43" s="71"/>
      <c r="E43" s="99"/>
    </row>
    <row r="44" ht="18.75" customHeight="1" spans="1:6">
      <c r="A44" s="110">
        <v>1100221</v>
      </c>
      <c r="B44" s="113" t="s">
        <v>86</v>
      </c>
      <c r="C44" s="107"/>
      <c r="D44" s="71"/>
      <c r="E44" s="99"/>
    </row>
    <row r="45" ht="18.75" customHeight="1" spans="1:6">
      <c r="A45" s="110">
        <v>1100222</v>
      </c>
      <c r="B45" s="113" t="s">
        <v>87</v>
      </c>
      <c r="C45" s="107"/>
      <c r="D45" s="71"/>
      <c r="E45" s="99"/>
    </row>
    <row r="46" ht="18.75" customHeight="1" spans="1:6">
      <c r="A46" s="110">
        <v>1100223</v>
      </c>
      <c r="B46" s="113" t="s">
        <v>88</v>
      </c>
      <c r="C46" s="107"/>
      <c r="D46" s="71"/>
      <c r="E46" s="99"/>
    </row>
    <row r="47" ht="18.75" customHeight="1" spans="1:6">
      <c r="A47" s="110">
        <v>1100224</v>
      </c>
      <c r="B47" s="113" t="s">
        <v>89</v>
      </c>
      <c r="C47" s="107"/>
      <c r="D47" s="71"/>
      <c r="E47" s="99"/>
    </row>
    <row r="48" ht="18.75" customHeight="1" spans="1:6">
      <c r="A48" s="110">
        <v>1100227</v>
      </c>
      <c r="B48" s="113" t="s">
        <v>90</v>
      </c>
      <c r="C48" s="104">
        <v>121</v>
      </c>
      <c r="D48" s="114">
        <v>121</v>
      </c>
      <c r="E48" s="99">
        <f>D48/C48*100%</f>
        <v>1</v>
      </c>
      <c r="F48" s="52"/>
    </row>
    <row r="49" ht="18.75" customHeight="1" spans="1:5">
      <c r="A49" s="110">
        <v>1100231</v>
      </c>
      <c r="B49" s="113" t="s">
        <v>91</v>
      </c>
      <c r="C49" s="107"/>
      <c r="D49" s="71"/>
      <c r="E49" s="99"/>
    </row>
    <row r="50" ht="18.75" customHeight="1" spans="1:5">
      <c r="A50" s="110">
        <v>1100244</v>
      </c>
      <c r="B50" s="113" t="s">
        <v>92</v>
      </c>
      <c r="C50" s="107"/>
      <c r="D50" s="71"/>
      <c r="E50" s="99"/>
    </row>
    <row r="51" ht="18.75" customHeight="1" spans="1:5">
      <c r="A51" s="110">
        <v>1100245</v>
      </c>
      <c r="B51" s="113" t="s">
        <v>93</v>
      </c>
      <c r="C51" s="107"/>
      <c r="D51" s="71"/>
      <c r="E51" s="99"/>
    </row>
    <row r="52" ht="18.75" customHeight="1" spans="1:5">
      <c r="A52" s="110">
        <v>1100247</v>
      </c>
      <c r="B52" s="113" t="s">
        <v>94</v>
      </c>
      <c r="C52" s="107"/>
      <c r="D52" s="71"/>
      <c r="E52" s="99"/>
    </row>
    <row r="53" ht="18.75" customHeight="1" spans="1:5">
      <c r="A53" s="110">
        <v>1100248</v>
      </c>
      <c r="B53" s="113" t="s">
        <v>95</v>
      </c>
      <c r="C53" s="107"/>
      <c r="D53" s="71"/>
      <c r="E53" s="99"/>
    </row>
    <row r="54" ht="18.75" customHeight="1" spans="1:5">
      <c r="A54" s="110">
        <v>1100249</v>
      </c>
      <c r="B54" s="113" t="s">
        <v>96</v>
      </c>
      <c r="C54" s="107"/>
      <c r="D54" s="71"/>
      <c r="E54" s="99"/>
    </row>
    <row r="55" ht="18.75" customHeight="1" spans="1:5">
      <c r="A55" s="110">
        <v>1100250</v>
      </c>
      <c r="B55" s="113" t="s">
        <v>97</v>
      </c>
      <c r="C55" s="107"/>
      <c r="D55" s="71"/>
      <c r="E55" s="99"/>
    </row>
    <row r="56" ht="18.75" customHeight="1" spans="1:5">
      <c r="A56" s="110">
        <v>1100252</v>
      </c>
      <c r="B56" s="113" t="s">
        <v>98</v>
      </c>
      <c r="C56" s="107"/>
      <c r="D56" s="71"/>
      <c r="E56" s="99"/>
    </row>
    <row r="57" ht="18.75" customHeight="1" spans="1:5">
      <c r="A57" s="110">
        <v>1100253</v>
      </c>
      <c r="B57" s="113" t="s">
        <v>99</v>
      </c>
      <c r="C57" s="107"/>
      <c r="D57" s="71"/>
      <c r="E57" s="99"/>
    </row>
    <row r="58" ht="18.75" customHeight="1" spans="1:5">
      <c r="A58" s="110">
        <v>1100258</v>
      </c>
      <c r="B58" s="113" t="s">
        <v>100</v>
      </c>
      <c r="C58" s="30"/>
      <c r="D58" s="71"/>
      <c r="E58" s="99"/>
    </row>
    <row r="59" ht="18.75" customHeight="1" spans="1:5">
      <c r="A59" s="110">
        <v>1100299</v>
      </c>
      <c r="B59" s="113" t="s">
        <v>101</v>
      </c>
      <c r="C59" s="30"/>
      <c r="D59" s="71"/>
      <c r="E59" s="99"/>
    </row>
    <row r="60" ht="18.75" customHeight="1" spans="1:5">
      <c r="A60" s="115">
        <v>11003</v>
      </c>
      <c r="B60" s="115" t="s">
        <v>23</v>
      </c>
      <c r="C60" s="97"/>
      <c r="D60" s="71"/>
      <c r="E60" s="99"/>
    </row>
    <row r="61" ht="18.75" customHeight="1" spans="1:5">
      <c r="A61" s="116">
        <v>11004</v>
      </c>
      <c r="B61" s="116" t="s">
        <v>25</v>
      </c>
      <c r="C61" s="97">
        <f>SUM(C62:C67)</f>
        <v>5422</v>
      </c>
      <c r="D61" s="72">
        <f>SUM(D62:D67)</f>
        <v>10696.167128</v>
      </c>
      <c r="E61" s="99">
        <f>D61/C61*100%</f>
        <v>1.9727346233862</v>
      </c>
    </row>
    <row r="62" ht="18.75" customHeight="1" spans="1:5">
      <c r="A62" s="117">
        <v>1100401</v>
      </c>
      <c r="B62" s="117" t="s">
        <v>102</v>
      </c>
      <c r="C62" s="97"/>
      <c r="D62" s="71"/>
      <c r="E62" s="99"/>
    </row>
    <row r="63" ht="18.75" customHeight="1" spans="1:5">
      <c r="A63" s="117">
        <v>1100402</v>
      </c>
      <c r="B63" s="117" t="s">
        <v>103</v>
      </c>
      <c r="C63" s="97"/>
      <c r="D63" s="71"/>
      <c r="E63" s="99"/>
    </row>
    <row r="64" ht="18.75" customHeight="1" spans="1:5">
      <c r="A64" s="117">
        <v>1100403</v>
      </c>
      <c r="B64" s="117" t="s">
        <v>104</v>
      </c>
      <c r="C64" s="107">
        <v>263.7624</v>
      </c>
      <c r="D64" s="71">
        <v>264</v>
      </c>
      <c r="E64" s="99">
        <f>D64/C64*100%</f>
        <v>1.00090081072966</v>
      </c>
    </row>
    <row r="65" ht="18.75" customHeight="1" spans="1:5">
      <c r="A65" s="117">
        <v>1100404</v>
      </c>
      <c r="B65" s="117" t="s">
        <v>86</v>
      </c>
      <c r="C65" s="97"/>
      <c r="D65" s="71"/>
      <c r="E65" s="99"/>
    </row>
    <row r="66" ht="18.75" customHeight="1" spans="1:5">
      <c r="A66" s="117">
        <v>1100405</v>
      </c>
      <c r="B66" s="117" t="s">
        <v>101</v>
      </c>
      <c r="C66" s="97"/>
      <c r="D66" s="71"/>
      <c r="E66" s="99"/>
    </row>
    <row r="67" ht="18.75" customHeight="1" spans="1:5">
      <c r="A67" s="117">
        <v>1100499</v>
      </c>
      <c r="B67" s="117" t="s">
        <v>105</v>
      </c>
      <c r="C67" s="118">
        <v>5158.2376</v>
      </c>
      <c r="D67" s="119">
        <v>10432.167128</v>
      </c>
      <c r="E67" s="99">
        <f>D67/C67*100%</f>
        <v>2.02242857676816</v>
      </c>
    </row>
    <row r="68" ht="18.75" customHeight="1" spans="1:5">
      <c r="A68" s="115" t="s">
        <v>27</v>
      </c>
      <c r="B68" s="115"/>
      <c r="C68" s="90">
        <f>C69</f>
        <v>0</v>
      </c>
      <c r="D68" s="71"/>
      <c r="E68" s="99"/>
    </row>
    <row r="69" ht="18.75" customHeight="1" spans="1:5">
      <c r="A69" s="115">
        <v>1101101</v>
      </c>
      <c r="B69" s="120" t="s">
        <v>106</v>
      </c>
      <c r="C69" s="97"/>
      <c r="D69" s="71"/>
      <c r="E69" s="99"/>
    </row>
    <row r="70" ht="18.75" customHeight="1" spans="1:5">
      <c r="A70" s="110">
        <v>110110101</v>
      </c>
      <c r="B70" s="121" t="s">
        <v>107</v>
      </c>
      <c r="C70" s="107"/>
      <c r="D70" s="71"/>
      <c r="E70" s="99"/>
    </row>
    <row r="71" ht="18.75" customHeight="1" spans="1:5">
      <c r="A71" s="115" t="s">
        <v>29</v>
      </c>
      <c r="B71" s="122"/>
      <c r="C71" s="90">
        <f>C72</f>
        <v>0</v>
      </c>
      <c r="D71" s="71"/>
      <c r="E71" s="99"/>
    </row>
    <row r="72" ht="18.75" customHeight="1" spans="1:5">
      <c r="A72" s="115">
        <v>11008</v>
      </c>
      <c r="B72" s="123" t="s">
        <v>108</v>
      </c>
      <c r="C72" s="107"/>
      <c r="D72" s="71"/>
      <c r="E72" s="99"/>
    </row>
    <row r="73" ht="18.75" customHeight="1" spans="1:5">
      <c r="A73" s="65" t="s">
        <v>31</v>
      </c>
      <c r="B73" s="96"/>
      <c r="C73" s="90">
        <f>C74</f>
        <v>0</v>
      </c>
      <c r="D73" s="71"/>
      <c r="E73" s="99"/>
    </row>
    <row r="74" ht="18.75" customHeight="1" spans="1:5">
      <c r="A74" s="65">
        <v>1100901</v>
      </c>
      <c r="B74" s="96" t="s">
        <v>109</v>
      </c>
      <c r="C74" s="90">
        <f>C75+C76</f>
        <v>0</v>
      </c>
      <c r="D74" s="71"/>
      <c r="E74" s="99"/>
    </row>
    <row r="75" ht="18.75" customHeight="1" spans="1:5">
      <c r="A75" s="102">
        <v>110090102</v>
      </c>
      <c r="B75" s="103" t="s">
        <v>110</v>
      </c>
      <c r="C75" s="107"/>
      <c r="D75" s="71"/>
      <c r="E75" s="99"/>
    </row>
    <row r="76" ht="18.75" customHeight="1" spans="1:5">
      <c r="A76" s="102">
        <v>110090199</v>
      </c>
      <c r="B76" s="103" t="s">
        <v>111</v>
      </c>
      <c r="C76" s="107"/>
      <c r="D76" s="71"/>
      <c r="E76" s="99"/>
    </row>
    <row r="77" ht="18.75" customHeight="1" spans="1:5">
      <c r="A77" s="19" t="s">
        <v>33</v>
      </c>
      <c r="B77" s="20"/>
      <c r="C77" s="90">
        <f>C78</f>
        <v>0</v>
      </c>
      <c r="D77" s="71"/>
      <c r="E77" s="99"/>
    </row>
    <row r="78" ht="18.75" customHeight="1" spans="1:5">
      <c r="A78" s="102">
        <v>11015</v>
      </c>
      <c r="B78" s="103" t="s">
        <v>112</v>
      </c>
      <c r="C78" s="107"/>
      <c r="D78" s="71"/>
      <c r="E78" s="99"/>
    </row>
    <row r="79" ht="18.75" customHeight="1" spans="1:5">
      <c r="A79" s="48" t="s">
        <v>113</v>
      </c>
      <c r="B79" s="48"/>
      <c r="C79" s="97">
        <f>C5+C32+C68+C71+C73+C77</f>
        <v>24406</v>
      </c>
      <c r="D79" s="98">
        <f>D5+D32+D68+D71+D73+D77</f>
        <v>29895.167128</v>
      </c>
      <c r="E79" s="99">
        <f>D79/C79*100%</f>
        <v>1.22491056002622</v>
      </c>
    </row>
  </sheetData>
  <autoFilter xmlns:etc="http://www.wps.cn/officeDocument/2017/etCustomData" ref="A5:F79" etc:filterBottomFollowUsedRange="0">
    <extLst/>
  </autoFilter>
  <mergeCells count="3">
    <mergeCell ref="A2:E2"/>
    <mergeCell ref="A77:B77"/>
    <mergeCell ref="A79:B79"/>
  </mergeCells>
  <printOptions horizontalCentered="1"/>
  <pageMargins left="0.393055555555556" right="0.393055555555556" top="0.393055555555556" bottom="0.472222222222222" header="0.298611111111111" footer="0.298611111111111"/>
  <pageSetup paperSize="9" orientation="portrait" horizontalDpi="600"/>
  <headerFooter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8"/>
  <sheetViews>
    <sheetView showZeros="0" workbookViewId="0">
      <pane ySplit="5" topLeftCell="A6" activePane="bottomLeft" state="frozen"/>
      <selection/>
      <selection pane="bottomLeft" activeCell="F852" sqref="F852:F963"/>
    </sheetView>
  </sheetViews>
  <sheetFormatPr defaultColWidth="9" defaultRowHeight="13.5" outlineLevelCol="7"/>
  <cols>
    <col min="1" max="1" width="17.5" style="53" customWidth="1"/>
    <col min="2" max="2" width="38" style="53" customWidth="1"/>
    <col min="3" max="3" width="16.125" style="53" customWidth="1"/>
    <col min="4" max="4" width="17.875" style="54" customWidth="1"/>
    <col min="5" max="5" width="11.75" style="55" customWidth="1"/>
    <col min="6" max="6" width="12.625" style="53"/>
    <col min="7" max="7" width="9" style="56"/>
    <col min="8" max="8" width="12.875" style="53"/>
    <col min="9" max="10" width="12.625" style="53"/>
    <col min="11" max="16384" width="9" style="53"/>
  </cols>
  <sheetData>
    <row r="1" spans="1:8">
      <c r="A1" s="57"/>
    </row>
    <row r="2" ht="54.75" customHeight="1" spans="1:8">
      <c r="A2" s="58" t="s">
        <v>114</v>
      </c>
      <c r="B2" s="58"/>
      <c r="C2" s="58"/>
      <c r="D2" s="59"/>
      <c r="E2" s="59"/>
    </row>
    <row r="3" ht="18.75" customHeight="1" spans="1:8">
      <c r="A3" s="13" t="s">
        <v>115</v>
      </c>
      <c r="B3" s="13"/>
      <c r="C3" s="13"/>
      <c r="D3" s="13"/>
      <c r="E3" s="13"/>
    </row>
    <row r="4" ht="18.75" customHeight="1" spans="1:8">
      <c r="E4" s="60" t="s">
        <v>3</v>
      </c>
    </row>
    <row r="5" ht="30" customHeight="1" spans="1:8">
      <c r="A5" s="61" t="s">
        <v>6</v>
      </c>
      <c r="B5" s="61" t="s">
        <v>7</v>
      </c>
      <c r="C5" s="62" t="s">
        <v>8</v>
      </c>
      <c r="D5" s="63" t="s">
        <v>9</v>
      </c>
      <c r="E5" s="64" t="s">
        <v>10</v>
      </c>
    </row>
    <row r="6" ht="20.25" customHeight="1" spans="1:8">
      <c r="A6" s="65" t="s">
        <v>12</v>
      </c>
      <c r="B6" s="65"/>
      <c r="C6" s="21">
        <f>C7+C236+C276+C295+C385+C437+C493+C550+C679+C751+C830+C853+C964+C1028+C1091+C1111+C1140+C1150+C1195+C1215+C1258+C1314+C1315+C1320+C1328</f>
        <v>14884</v>
      </c>
      <c r="D6" s="22">
        <f>D7+D236+D276+D295+D385+D437+D493+D550+D679+D751+D830+D853+D964+D1028+D1091+D1111+D1140+D1150+D1195+D1215+D1258+D1314+D1315+D1320+D1328</f>
        <v>19701.167128</v>
      </c>
      <c r="E6" s="66">
        <f>D6/C6*100%</f>
        <v>1.32364734802472</v>
      </c>
    </row>
    <row r="7" ht="20.25" customHeight="1" spans="1:8">
      <c r="A7" s="37" t="s">
        <v>116</v>
      </c>
      <c r="B7" s="42" t="s">
        <v>14</v>
      </c>
      <c r="C7" s="67">
        <f>C8+C20+C29+C40+C51+C62+C73+C81+C90+C103+C112+C123+C135+C142+C150+C156+C163+C170+C177+C184+C191+C199+C205+C211+C218+C233</f>
        <v>1698</v>
      </c>
      <c r="D7" s="68">
        <f>D8+D20+D29+D40+D51+D62+D73+D81+D90+D103+D112+D123+D135+D142+D150+D156+D163+D170+D177+D184+D191+D199+D205+D211+D218+D233</f>
        <v>1761.663117</v>
      </c>
      <c r="E7" s="66">
        <f>D7/C7*100%</f>
        <v>1.03749300176678</v>
      </c>
      <c r="H7" s="69"/>
    </row>
    <row r="8" ht="20.25" customHeight="1" spans="1:8">
      <c r="A8" s="37" t="s">
        <v>117</v>
      </c>
      <c r="B8" s="42" t="s">
        <v>118</v>
      </c>
      <c r="C8" s="67">
        <f>SUM(C9:C19)</f>
        <v>14</v>
      </c>
      <c r="D8" s="68">
        <f>SUM(D9:D19)</f>
        <v>7.5355</v>
      </c>
      <c r="E8" s="66">
        <f>D8/C8*100%</f>
        <v>0.53825</v>
      </c>
    </row>
    <row r="9" ht="20.25" customHeight="1" spans="1:8">
      <c r="A9" s="43" t="s">
        <v>119</v>
      </c>
      <c r="B9" s="44" t="s">
        <v>120</v>
      </c>
      <c r="C9" s="70">
        <v>0</v>
      </c>
      <c r="D9" s="71"/>
      <c r="E9" s="66"/>
    </row>
    <row r="10" ht="20.25" customHeight="1" spans="1:8">
      <c r="A10" s="43" t="s">
        <v>121</v>
      </c>
      <c r="B10" s="44" t="s">
        <v>122</v>
      </c>
      <c r="C10" s="70">
        <v>0</v>
      </c>
      <c r="D10" s="71"/>
      <c r="E10" s="66"/>
    </row>
    <row r="11" ht="20.25" customHeight="1" spans="1:8">
      <c r="A11" s="43" t="s">
        <v>123</v>
      </c>
      <c r="B11" s="44" t="s">
        <v>124</v>
      </c>
      <c r="C11" s="70">
        <v>0</v>
      </c>
      <c r="D11" s="71"/>
      <c r="E11" s="66"/>
    </row>
    <row r="12" ht="20.25" customHeight="1" spans="1:8">
      <c r="A12" s="43" t="s">
        <v>125</v>
      </c>
      <c r="B12" s="44" t="s">
        <v>126</v>
      </c>
      <c r="C12" s="70">
        <v>1</v>
      </c>
      <c r="D12" s="71"/>
      <c r="E12" s="66">
        <f>D12/C12*100%</f>
        <v>0</v>
      </c>
    </row>
    <row r="13" ht="20.25" customHeight="1" spans="1:8">
      <c r="A13" s="43" t="s">
        <v>127</v>
      </c>
      <c r="B13" s="44" t="s">
        <v>128</v>
      </c>
      <c r="C13" s="70">
        <v>0</v>
      </c>
      <c r="D13" s="71"/>
      <c r="E13" s="66"/>
    </row>
    <row r="14" ht="20.25" customHeight="1" spans="1:8">
      <c r="A14" s="43" t="s">
        <v>129</v>
      </c>
      <c r="B14" s="44" t="s">
        <v>130</v>
      </c>
      <c r="C14" s="70">
        <v>0</v>
      </c>
      <c r="D14" s="71"/>
      <c r="E14" s="66"/>
    </row>
    <row r="15" ht="20.25" customHeight="1" spans="1:8">
      <c r="A15" s="43" t="s">
        <v>131</v>
      </c>
      <c r="B15" s="44" t="s">
        <v>132</v>
      </c>
      <c r="C15" s="70">
        <v>8</v>
      </c>
      <c r="D15" s="71"/>
      <c r="E15" s="66">
        <f>D15/C15*100%</f>
        <v>0</v>
      </c>
    </row>
    <row r="16" ht="20.25" customHeight="1" spans="1:8">
      <c r="A16" s="43" t="s">
        <v>133</v>
      </c>
      <c r="B16" s="44" t="s">
        <v>134</v>
      </c>
      <c r="C16" s="70">
        <v>0</v>
      </c>
      <c r="D16" s="71"/>
      <c r="E16" s="66"/>
    </row>
    <row r="17" ht="20.25" customHeight="1" spans="1:5">
      <c r="A17" s="43" t="s">
        <v>135</v>
      </c>
      <c r="B17" s="44" t="s">
        <v>136</v>
      </c>
      <c r="C17" s="70">
        <v>0</v>
      </c>
      <c r="D17" s="71"/>
      <c r="E17" s="66"/>
    </row>
    <row r="18" ht="20.25" customHeight="1" spans="1:5">
      <c r="A18" s="43" t="s">
        <v>137</v>
      </c>
      <c r="B18" s="44" t="s">
        <v>138</v>
      </c>
      <c r="C18" s="70">
        <v>0</v>
      </c>
      <c r="D18" s="71"/>
      <c r="E18" s="66"/>
    </row>
    <row r="19" ht="20.25" customHeight="1" spans="1:5">
      <c r="A19" s="43" t="s">
        <v>139</v>
      </c>
      <c r="B19" s="44" t="s">
        <v>140</v>
      </c>
      <c r="C19" s="70">
        <v>5</v>
      </c>
      <c r="D19" s="71">
        <v>7.5355</v>
      </c>
      <c r="E19" s="66">
        <f>D19/C19*100%</f>
        <v>1.5071</v>
      </c>
    </row>
    <row r="20" ht="20.25" customHeight="1" spans="1:5">
      <c r="A20" s="37" t="s">
        <v>141</v>
      </c>
      <c r="B20" s="42" t="s">
        <v>142</v>
      </c>
      <c r="C20" s="67">
        <f>SUM(C21:C28)</f>
        <v>0</v>
      </c>
      <c r="D20" s="71">
        <v>0</v>
      </c>
      <c r="E20" s="66"/>
    </row>
    <row r="21" ht="20.25" customHeight="1" spans="1:5">
      <c r="A21" s="43" t="s">
        <v>143</v>
      </c>
      <c r="B21" s="44" t="s">
        <v>120</v>
      </c>
      <c r="C21" s="70">
        <f>IFERROR(VLOOKUP(A21,Sheet2!A:D,4,0),0)</f>
        <v>0</v>
      </c>
      <c r="D21" s="71">
        <v>0</v>
      </c>
      <c r="E21" s="66"/>
    </row>
    <row r="22" ht="20.25" customHeight="1" spans="1:5">
      <c r="A22" s="43" t="s">
        <v>144</v>
      </c>
      <c r="B22" s="44" t="s">
        <v>122</v>
      </c>
      <c r="C22" s="70">
        <f>IFERROR(VLOOKUP(A22,Sheet2!A:D,4,0),0)</f>
        <v>0</v>
      </c>
      <c r="D22" s="71">
        <v>0</v>
      </c>
      <c r="E22" s="66"/>
    </row>
    <row r="23" ht="20.25" customHeight="1" spans="1:5">
      <c r="A23" s="43" t="s">
        <v>145</v>
      </c>
      <c r="B23" s="44" t="s">
        <v>124</v>
      </c>
      <c r="C23" s="70">
        <f>IFERROR(VLOOKUP(A23,Sheet2!A:D,4,0),0)</f>
        <v>0</v>
      </c>
      <c r="D23" s="71">
        <v>0</v>
      </c>
      <c r="E23" s="66"/>
    </row>
    <row r="24" ht="20.25" customHeight="1" spans="1:5">
      <c r="A24" s="43" t="s">
        <v>146</v>
      </c>
      <c r="B24" s="44" t="s">
        <v>147</v>
      </c>
      <c r="C24" s="70">
        <f>IFERROR(VLOOKUP(A24,Sheet2!A:D,4,0),0)</f>
        <v>0</v>
      </c>
      <c r="D24" s="71">
        <v>0</v>
      </c>
      <c r="E24" s="66"/>
    </row>
    <row r="25" ht="20.25" customHeight="1" spans="1:5">
      <c r="A25" s="43" t="s">
        <v>148</v>
      </c>
      <c r="B25" s="44" t="s">
        <v>149</v>
      </c>
      <c r="C25" s="70">
        <f>IFERROR(VLOOKUP(A25,Sheet2!A:D,4,0),0)</f>
        <v>0</v>
      </c>
      <c r="D25" s="71">
        <v>0</v>
      </c>
      <c r="E25" s="66"/>
    </row>
    <row r="26" ht="20.25" customHeight="1" spans="1:5">
      <c r="A26" s="43" t="s">
        <v>150</v>
      </c>
      <c r="B26" s="44" t="s">
        <v>151</v>
      </c>
      <c r="C26" s="70">
        <f>IFERROR(VLOOKUP(A26,Sheet2!A:D,4,0),0)</f>
        <v>0</v>
      </c>
      <c r="D26" s="71">
        <v>0</v>
      </c>
      <c r="E26" s="66"/>
    </row>
    <row r="27" ht="20.25" customHeight="1" spans="1:5">
      <c r="A27" s="43" t="s">
        <v>152</v>
      </c>
      <c r="B27" s="44" t="s">
        <v>138</v>
      </c>
      <c r="C27" s="70">
        <f>IFERROR(VLOOKUP(A27,Sheet2!A:D,4,0),0)</f>
        <v>0</v>
      </c>
      <c r="D27" s="71">
        <v>0</v>
      </c>
      <c r="E27" s="66"/>
    </row>
    <row r="28" ht="20.25" customHeight="1" spans="1:5">
      <c r="A28" s="43" t="s">
        <v>153</v>
      </c>
      <c r="B28" s="44" t="s">
        <v>154</v>
      </c>
      <c r="C28" s="70">
        <f>IFERROR(VLOOKUP(A28,Sheet2!A:D,4,0),0)</f>
        <v>0</v>
      </c>
      <c r="D28" s="71">
        <v>0</v>
      </c>
      <c r="E28" s="66"/>
    </row>
    <row r="29" ht="20.25" customHeight="1" spans="1:5">
      <c r="A29" s="37" t="s">
        <v>155</v>
      </c>
      <c r="B29" s="42" t="s">
        <v>156</v>
      </c>
      <c r="C29" s="67">
        <f>SUM(C30:C39)</f>
        <v>1537</v>
      </c>
      <c r="D29" s="72">
        <f>SUM(D30:D39)</f>
        <v>1573.865517</v>
      </c>
      <c r="E29" s="66">
        <f>D29/C29*100%</f>
        <v>1.02398537215355</v>
      </c>
    </row>
    <row r="30" ht="20.25" customHeight="1" spans="1:5">
      <c r="A30" s="43" t="s">
        <v>157</v>
      </c>
      <c r="B30" s="44" t="s">
        <v>120</v>
      </c>
      <c r="C30" s="70">
        <v>1149</v>
      </c>
      <c r="D30" s="71">
        <v>1184.611651</v>
      </c>
      <c r="E30" s="66">
        <f>D30/C30*100%</f>
        <v>1.03099360400348</v>
      </c>
    </row>
    <row r="31" ht="20.25" customHeight="1" spans="1:5">
      <c r="A31" s="43" t="s">
        <v>158</v>
      </c>
      <c r="B31" s="44" t="s">
        <v>122</v>
      </c>
      <c r="C31" s="70">
        <v>0</v>
      </c>
      <c r="D31" s="71"/>
      <c r="E31" s="66"/>
    </row>
    <row r="32" ht="20.25" customHeight="1" spans="1:5">
      <c r="A32" s="43" t="s">
        <v>159</v>
      </c>
      <c r="B32" s="44" t="s">
        <v>124</v>
      </c>
      <c r="C32" s="70">
        <v>0</v>
      </c>
      <c r="D32" s="71"/>
      <c r="E32" s="66"/>
    </row>
    <row r="33" ht="20.25" customHeight="1" spans="1:5">
      <c r="A33" s="43" t="s">
        <v>160</v>
      </c>
      <c r="B33" s="44" t="s">
        <v>161</v>
      </c>
      <c r="C33" s="70">
        <v>0</v>
      </c>
      <c r="D33" s="71"/>
      <c r="E33" s="66"/>
    </row>
    <row r="34" ht="20.25" customHeight="1" spans="1:5">
      <c r="A34" s="43" t="s">
        <v>162</v>
      </c>
      <c r="B34" s="44" t="s">
        <v>163</v>
      </c>
      <c r="C34" s="70">
        <v>0</v>
      </c>
      <c r="D34" s="71"/>
      <c r="E34" s="66"/>
    </row>
    <row r="35" ht="20.25" customHeight="1" spans="1:5">
      <c r="A35" s="43" t="s">
        <v>164</v>
      </c>
      <c r="B35" s="44" t="s">
        <v>165</v>
      </c>
      <c r="C35" s="70">
        <v>0</v>
      </c>
      <c r="D35" s="71"/>
      <c r="E35" s="66"/>
    </row>
    <row r="36" ht="20.25" customHeight="1" spans="1:5">
      <c r="A36" s="43" t="s">
        <v>166</v>
      </c>
      <c r="B36" s="44" t="s">
        <v>167</v>
      </c>
      <c r="C36" s="70">
        <v>0</v>
      </c>
      <c r="D36" s="71"/>
      <c r="E36" s="66"/>
    </row>
    <row r="37" ht="20.25" customHeight="1" spans="1:5">
      <c r="A37" s="43" t="s">
        <v>168</v>
      </c>
      <c r="B37" s="44" t="s">
        <v>169</v>
      </c>
      <c r="C37" s="70"/>
      <c r="D37" s="71"/>
      <c r="E37" s="66"/>
    </row>
    <row r="38" ht="20.25" customHeight="1" spans="1:5">
      <c r="A38" s="43" t="s">
        <v>170</v>
      </c>
      <c r="B38" s="44" t="s">
        <v>138</v>
      </c>
      <c r="C38" s="73">
        <v>270</v>
      </c>
      <c r="D38" s="71">
        <v>299.482666</v>
      </c>
      <c r="E38" s="66">
        <f>D38/C38*100%</f>
        <v>1.10919505925926</v>
      </c>
    </row>
    <row r="39" ht="20.25" customHeight="1" spans="1:5">
      <c r="A39" s="43" t="s">
        <v>171</v>
      </c>
      <c r="B39" s="44" t="s">
        <v>172</v>
      </c>
      <c r="C39" s="73">
        <v>118</v>
      </c>
      <c r="D39" s="71">
        <v>89.7712</v>
      </c>
      <c r="E39" s="66">
        <f>D39/C39*100%</f>
        <v>0.760772881355932</v>
      </c>
    </row>
    <row r="40" ht="20.25" customHeight="1" spans="1:5">
      <c r="A40" s="37" t="s">
        <v>173</v>
      </c>
      <c r="B40" s="42" t="s">
        <v>174</v>
      </c>
      <c r="C40" s="67">
        <f>SUM(C41:C50)</f>
        <v>0</v>
      </c>
      <c r="D40" s="71">
        <v>0</v>
      </c>
      <c r="E40" s="66"/>
    </row>
    <row r="41" ht="20.25" customHeight="1" spans="1:5">
      <c r="A41" s="43" t="s">
        <v>175</v>
      </c>
      <c r="B41" s="44" t="s">
        <v>120</v>
      </c>
      <c r="C41" s="70">
        <f>IFERROR(VLOOKUP(A41,Sheet2!A:D,4,0),0)</f>
        <v>0</v>
      </c>
      <c r="D41" s="71">
        <v>0</v>
      </c>
      <c r="E41" s="66"/>
    </row>
    <row r="42" ht="20.25" customHeight="1" spans="1:5">
      <c r="A42" s="43" t="s">
        <v>176</v>
      </c>
      <c r="B42" s="44" t="s">
        <v>122</v>
      </c>
      <c r="C42" s="70">
        <f>IFERROR(VLOOKUP(A42,Sheet2!A:D,4,0),0)</f>
        <v>0</v>
      </c>
      <c r="D42" s="71">
        <v>0</v>
      </c>
      <c r="E42" s="66"/>
    </row>
    <row r="43" ht="20.25" customHeight="1" spans="1:5">
      <c r="A43" s="43" t="s">
        <v>177</v>
      </c>
      <c r="B43" s="44" t="s">
        <v>124</v>
      </c>
      <c r="C43" s="70">
        <f>IFERROR(VLOOKUP(A43,Sheet2!A:D,4,0),0)</f>
        <v>0</v>
      </c>
      <c r="D43" s="71">
        <v>0</v>
      </c>
      <c r="E43" s="66"/>
    </row>
    <row r="44" ht="20.25" customHeight="1" spans="1:5">
      <c r="A44" s="43" t="s">
        <v>178</v>
      </c>
      <c r="B44" s="44" t="s">
        <v>179</v>
      </c>
      <c r="C44" s="70">
        <f>IFERROR(VLOOKUP(A44,Sheet2!A:D,4,0),0)</f>
        <v>0</v>
      </c>
      <c r="D44" s="71">
        <v>0</v>
      </c>
      <c r="E44" s="66"/>
    </row>
    <row r="45" ht="20.25" customHeight="1" spans="1:5">
      <c r="A45" s="43" t="s">
        <v>180</v>
      </c>
      <c r="B45" s="44" t="s">
        <v>181</v>
      </c>
      <c r="C45" s="70">
        <f>IFERROR(VLOOKUP(A45,Sheet2!A:D,4,0),0)</f>
        <v>0</v>
      </c>
      <c r="D45" s="71">
        <v>0</v>
      </c>
      <c r="E45" s="66"/>
    </row>
    <row r="46" ht="20.25" customHeight="1" spans="1:5">
      <c r="A46" s="43" t="s">
        <v>182</v>
      </c>
      <c r="B46" s="44" t="s">
        <v>183</v>
      </c>
      <c r="C46" s="70">
        <f>IFERROR(VLOOKUP(A46,Sheet2!A:D,4,0),0)</f>
        <v>0</v>
      </c>
      <c r="D46" s="71">
        <v>0</v>
      </c>
      <c r="E46" s="66"/>
    </row>
    <row r="47" ht="20.25" customHeight="1" spans="1:5">
      <c r="A47" s="43" t="s">
        <v>184</v>
      </c>
      <c r="B47" s="44" t="s">
        <v>185</v>
      </c>
      <c r="C47" s="70">
        <f>IFERROR(VLOOKUP(A47,Sheet2!A:D,4,0),0)</f>
        <v>0</v>
      </c>
      <c r="D47" s="71">
        <v>0</v>
      </c>
      <c r="E47" s="66"/>
    </row>
    <row r="48" ht="20.25" customHeight="1" spans="1:5">
      <c r="A48" s="43" t="s">
        <v>186</v>
      </c>
      <c r="B48" s="44" t="s">
        <v>187</v>
      </c>
      <c r="C48" s="70">
        <f>IFERROR(VLOOKUP(A48,Sheet2!A:D,4,0),0)</f>
        <v>0</v>
      </c>
      <c r="D48" s="71">
        <v>0</v>
      </c>
      <c r="E48" s="66"/>
    </row>
    <row r="49" ht="20.25" customHeight="1" spans="1:7">
      <c r="A49" s="43" t="s">
        <v>188</v>
      </c>
      <c r="B49" s="44" t="s">
        <v>138</v>
      </c>
      <c r="C49" s="70">
        <f>IFERROR(VLOOKUP(A49,Sheet2!A:D,4,0),0)</f>
        <v>0</v>
      </c>
      <c r="D49" s="71">
        <v>0</v>
      </c>
      <c r="E49" s="66"/>
    </row>
    <row r="50" ht="20.25" customHeight="1" spans="1:7">
      <c r="A50" s="43" t="s">
        <v>189</v>
      </c>
      <c r="B50" s="44" t="s">
        <v>190</v>
      </c>
      <c r="C50" s="70">
        <f>IFERROR(VLOOKUP(A50,Sheet2!A:D,4,0),0)</f>
        <v>0</v>
      </c>
      <c r="D50" s="71">
        <v>0</v>
      </c>
      <c r="E50" s="66"/>
    </row>
    <row r="51" ht="20.25" customHeight="1" spans="1:7">
      <c r="A51" s="37" t="s">
        <v>191</v>
      </c>
      <c r="B51" s="42" t="s">
        <v>192</v>
      </c>
      <c r="C51" s="67">
        <f>SUM(C52:C61)</f>
        <v>0</v>
      </c>
      <c r="D51" s="71">
        <v>0</v>
      </c>
      <c r="E51" s="66"/>
    </row>
    <row r="52" ht="20.25" customHeight="1" spans="1:7">
      <c r="A52" s="43" t="s">
        <v>193</v>
      </c>
      <c r="B52" s="44" t="s">
        <v>120</v>
      </c>
      <c r="C52" s="70">
        <f>IFERROR(VLOOKUP(A52,Sheet2!A:D,4,0),0)</f>
        <v>0</v>
      </c>
      <c r="D52" s="71">
        <v>0</v>
      </c>
      <c r="E52" s="66"/>
    </row>
    <row r="53" ht="20.25" customHeight="1" spans="1:7">
      <c r="A53" s="43" t="s">
        <v>194</v>
      </c>
      <c r="B53" s="44" t="s">
        <v>122</v>
      </c>
      <c r="C53" s="70">
        <f>IFERROR(VLOOKUP(A53,Sheet2!A:D,4,0),0)</f>
        <v>0</v>
      </c>
      <c r="D53" s="71">
        <v>0</v>
      </c>
      <c r="E53" s="66"/>
    </row>
    <row r="54" ht="20.25" customHeight="1" spans="1:7">
      <c r="A54" s="43" t="s">
        <v>195</v>
      </c>
      <c r="B54" s="44" t="s">
        <v>124</v>
      </c>
      <c r="C54" s="70">
        <f>IFERROR(VLOOKUP(A54,Sheet2!A:D,4,0),0)</f>
        <v>0</v>
      </c>
      <c r="D54" s="71">
        <v>0</v>
      </c>
      <c r="E54" s="66"/>
    </row>
    <row r="55" ht="20.25" customHeight="1" spans="1:7">
      <c r="A55" s="43" t="s">
        <v>196</v>
      </c>
      <c r="B55" s="44" t="s">
        <v>197</v>
      </c>
      <c r="C55" s="70">
        <f>IFERROR(VLOOKUP(A55,Sheet2!A:D,4,0),0)</f>
        <v>0</v>
      </c>
      <c r="D55" s="71">
        <v>0</v>
      </c>
      <c r="E55" s="66"/>
    </row>
    <row r="56" ht="20.25" customHeight="1" spans="1:7">
      <c r="A56" s="43" t="s">
        <v>198</v>
      </c>
      <c r="B56" s="44" t="s">
        <v>199</v>
      </c>
      <c r="C56" s="70">
        <f>IFERROR(VLOOKUP(A56,Sheet2!A:D,4,0),0)</f>
        <v>0</v>
      </c>
      <c r="D56" s="71">
        <v>0</v>
      </c>
      <c r="E56" s="66"/>
    </row>
    <row r="57" ht="20.25" customHeight="1" spans="1:7">
      <c r="A57" s="43" t="s">
        <v>200</v>
      </c>
      <c r="B57" s="44" t="s">
        <v>201</v>
      </c>
      <c r="C57" s="70">
        <f>IFERROR(VLOOKUP(A57,Sheet2!A:D,4,0),0)</f>
        <v>0</v>
      </c>
      <c r="D57" s="71">
        <v>0</v>
      </c>
      <c r="E57" s="66"/>
    </row>
    <row r="58" ht="20.25" customHeight="1" spans="1:7">
      <c r="A58" s="43" t="s">
        <v>202</v>
      </c>
      <c r="B58" s="44" t="s">
        <v>203</v>
      </c>
      <c r="C58" s="70">
        <f>IFERROR(VLOOKUP(A58,Sheet2!A:D,4,0),0)</f>
        <v>0</v>
      </c>
      <c r="D58" s="71">
        <v>0</v>
      </c>
      <c r="E58" s="66"/>
    </row>
    <row r="59" ht="20.25" customHeight="1" spans="1:7">
      <c r="A59" s="43" t="s">
        <v>204</v>
      </c>
      <c r="B59" s="44" t="s">
        <v>205</v>
      </c>
      <c r="C59" s="70">
        <f>IFERROR(VLOOKUP(A59,Sheet2!A:D,4,0),0)</f>
        <v>0</v>
      </c>
      <c r="D59" s="71">
        <v>0</v>
      </c>
      <c r="E59" s="66"/>
    </row>
    <row r="60" ht="20.25" customHeight="1" spans="1:7">
      <c r="A60" s="43" t="s">
        <v>206</v>
      </c>
      <c r="B60" s="44" t="s">
        <v>138</v>
      </c>
      <c r="C60" s="70">
        <f>IFERROR(VLOOKUP(A60,Sheet2!A:D,4,0),0)</f>
        <v>0</v>
      </c>
      <c r="D60" s="71">
        <v>0</v>
      </c>
      <c r="E60" s="66"/>
    </row>
    <row r="61" ht="20.25" customHeight="1" spans="1:7">
      <c r="A61" s="43" t="s">
        <v>207</v>
      </c>
      <c r="B61" s="44" t="s">
        <v>208</v>
      </c>
      <c r="C61" s="70">
        <f>IFERROR(VLOOKUP(A61,Sheet2!A:D,4,0),0)</f>
        <v>0</v>
      </c>
      <c r="D61" s="71">
        <v>0</v>
      </c>
      <c r="E61" s="66"/>
    </row>
    <row r="62" s="49" customFormat="1" ht="20.25" customHeight="1" spans="1:7">
      <c r="A62" s="37" t="s">
        <v>209</v>
      </c>
      <c r="B62" s="42" t="s">
        <v>210</v>
      </c>
      <c r="C62" s="67">
        <f>SUM(C63:C72)</f>
        <v>112</v>
      </c>
      <c r="D62" s="72">
        <f>SUM(D63:D72)</f>
        <v>119.0106</v>
      </c>
      <c r="E62" s="66">
        <f>D62/C62*100%</f>
        <v>1.06259464285714</v>
      </c>
      <c r="G62" s="74"/>
    </row>
    <row r="63" ht="20.25" customHeight="1" spans="1:7">
      <c r="A63" s="43" t="s">
        <v>211</v>
      </c>
      <c r="B63" s="44" t="s">
        <v>120</v>
      </c>
      <c r="C63" s="73">
        <f>IFERROR(VLOOKUP(A63,[2]Sheet2!A:D,4,0),0)</f>
        <v>112</v>
      </c>
      <c r="D63" s="71">
        <v>119.0106</v>
      </c>
      <c r="E63" s="66">
        <f>D63/C63*100%</f>
        <v>1.06259464285714</v>
      </c>
    </row>
    <row r="64" ht="20.25" customHeight="1" spans="1:7">
      <c r="A64" s="43" t="s">
        <v>212</v>
      </c>
      <c r="B64" s="44" t="s">
        <v>122</v>
      </c>
      <c r="C64" s="70">
        <f>IFERROR(VLOOKUP(A64,Sheet2!A:D,4,0),0)</f>
        <v>0</v>
      </c>
      <c r="D64" s="71"/>
      <c r="E64" s="66"/>
    </row>
    <row r="65" ht="20.25" customHeight="1" spans="1:5">
      <c r="A65" s="43" t="s">
        <v>213</v>
      </c>
      <c r="B65" s="44" t="s">
        <v>124</v>
      </c>
      <c r="C65" s="70">
        <f>IFERROR(VLOOKUP(A65,Sheet2!A:D,4,0),0)</f>
        <v>0</v>
      </c>
      <c r="D65" s="71"/>
      <c r="E65" s="66"/>
    </row>
    <row r="66" ht="20.25" customHeight="1" spans="1:5">
      <c r="A66" s="43" t="s">
        <v>214</v>
      </c>
      <c r="B66" s="44" t="s">
        <v>215</v>
      </c>
      <c r="C66" s="70">
        <f>IFERROR(VLOOKUP(A66,Sheet2!A:D,4,0),0)</f>
        <v>0</v>
      </c>
      <c r="D66" s="71"/>
      <c r="E66" s="66"/>
    </row>
    <row r="67" ht="20.25" customHeight="1" spans="1:5">
      <c r="A67" s="43" t="s">
        <v>216</v>
      </c>
      <c r="B67" s="44" t="s">
        <v>217</v>
      </c>
      <c r="C67" s="70">
        <f>IFERROR(VLOOKUP(A67,Sheet2!A:D,4,0),0)</f>
        <v>0</v>
      </c>
      <c r="D67" s="71"/>
      <c r="E67" s="66"/>
    </row>
    <row r="68" ht="20.25" customHeight="1" spans="1:5">
      <c r="A68" s="43" t="s">
        <v>218</v>
      </c>
      <c r="B68" s="44" t="s">
        <v>219</v>
      </c>
      <c r="C68" s="70">
        <f>IFERROR(VLOOKUP(A68,Sheet2!A:D,4,0),0)</f>
        <v>0</v>
      </c>
      <c r="D68" s="71"/>
      <c r="E68" s="66"/>
    </row>
    <row r="69" ht="20.25" customHeight="1" spans="1:5">
      <c r="A69" s="43" t="s">
        <v>220</v>
      </c>
      <c r="B69" s="44" t="s">
        <v>221</v>
      </c>
      <c r="C69" s="70">
        <f>IFERROR(VLOOKUP(A69,Sheet2!A:D,4,0),0)</f>
        <v>0</v>
      </c>
      <c r="D69" s="71"/>
      <c r="E69" s="66"/>
    </row>
    <row r="70" ht="20.25" customHeight="1" spans="1:5">
      <c r="A70" s="43" t="s">
        <v>222</v>
      </c>
      <c r="B70" s="44" t="s">
        <v>223</v>
      </c>
      <c r="C70" s="70">
        <f>IFERROR(VLOOKUP(A70,Sheet2!A:D,4,0),0)</f>
        <v>0</v>
      </c>
      <c r="D70" s="71"/>
      <c r="E70" s="66"/>
    </row>
    <row r="71" ht="20.25" customHeight="1" spans="1:5">
      <c r="A71" s="43" t="s">
        <v>224</v>
      </c>
      <c r="B71" s="44" t="s">
        <v>138</v>
      </c>
      <c r="C71" s="70">
        <f>IFERROR(VLOOKUP(A71,Sheet2!A:D,4,0),0)</f>
        <v>0</v>
      </c>
      <c r="D71" s="71"/>
      <c r="E71" s="66"/>
    </row>
    <row r="72" ht="20.25" customHeight="1" spans="1:5">
      <c r="A72" s="43" t="s">
        <v>225</v>
      </c>
      <c r="B72" s="44" t="s">
        <v>226</v>
      </c>
      <c r="C72" s="70">
        <f>IFERROR(VLOOKUP(A72,Sheet2!A:D,4,0),0)</f>
        <v>0</v>
      </c>
      <c r="D72" s="71"/>
      <c r="E72" s="66"/>
    </row>
    <row r="73" ht="20.25" customHeight="1" spans="1:5">
      <c r="A73" s="37" t="s">
        <v>227</v>
      </c>
      <c r="B73" s="42" t="s">
        <v>228</v>
      </c>
      <c r="C73" s="67">
        <f>SUM(C74:C80)</f>
        <v>0</v>
      </c>
      <c r="D73" s="71">
        <v>0</v>
      </c>
      <c r="E73" s="66"/>
    </row>
    <row r="74" ht="20.25" customHeight="1" spans="1:5">
      <c r="A74" s="43" t="s">
        <v>229</v>
      </c>
      <c r="B74" s="44" t="s">
        <v>120</v>
      </c>
      <c r="C74" s="70">
        <f>IFERROR(VLOOKUP(A74,Sheet2!A:D,4,0),0)</f>
        <v>0</v>
      </c>
      <c r="D74" s="71">
        <v>0</v>
      </c>
      <c r="E74" s="66"/>
    </row>
    <row r="75" ht="20.25" customHeight="1" spans="1:5">
      <c r="A75" s="43" t="s">
        <v>230</v>
      </c>
      <c r="B75" s="44" t="s">
        <v>122</v>
      </c>
      <c r="C75" s="70">
        <f>IFERROR(VLOOKUP(A75,Sheet2!A:D,4,0),0)</f>
        <v>0</v>
      </c>
      <c r="D75" s="71">
        <v>0</v>
      </c>
      <c r="E75" s="66"/>
    </row>
    <row r="76" ht="20.25" customHeight="1" spans="1:5">
      <c r="A76" s="43" t="s">
        <v>231</v>
      </c>
      <c r="B76" s="44" t="s">
        <v>124</v>
      </c>
      <c r="C76" s="70">
        <f>IFERROR(VLOOKUP(A76,Sheet2!A:D,4,0),0)</f>
        <v>0</v>
      </c>
      <c r="D76" s="71">
        <v>0</v>
      </c>
      <c r="E76" s="66"/>
    </row>
    <row r="77" ht="20.25" customHeight="1" spans="1:5">
      <c r="A77" s="43" t="s">
        <v>232</v>
      </c>
      <c r="B77" s="44" t="s">
        <v>221</v>
      </c>
      <c r="C77" s="70">
        <f>IFERROR(VLOOKUP(A77,Sheet2!A:D,4,0),0)</f>
        <v>0</v>
      </c>
      <c r="D77" s="71">
        <v>0</v>
      </c>
      <c r="E77" s="66"/>
    </row>
    <row r="78" ht="20.25" customHeight="1" spans="1:5">
      <c r="A78" s="43" t="s">
        <v>233</v>
      </c>
      <c r="B78" s="44" t="s">
        <v>234</v>
      </c>
      <c r="C78" s="70">
        <f>IFERROR(VLOOKUP(A78,Sheet2!A:D,4,0),0)</f>
        <v>0</v>
      </c>
      <c r="D78" s="71">
        <v>0</v>
      </c>
      <c r="E78" s="66"/>
    </row>
    <row r="79" ht="20.25" customHeight="1" spans="1:5">
      <c r="A79" s="43" t="s">
        <v>235</v>
      </c>
      <c r="B79" s="44" t="s">
        <v>138</v>
      </c>
      <c r="C79" s="70">
        <f>IFERROR(VLOOKUP(A79,Sheet2!A:D,4,0),0)</f>
        <v>0</v>
      </c>
      <c r="D79" s="71">
        <v>0</v>
      </c>
      <c r="E79" s="66"/>
    </row>
    <row r="80" ht="20.25" customHeight="1" spans="1:5">
      <c r="A80" s="43" t="s">
        <v>236</v>
      </c>
      <c r="B80" s="44" t="s">
        <v>237</v>
      </c>
      <c r="C80" s="70">
        <f>IFERROR(VLOOKUP(A80,Sheet2!A:D,4,0),0)</f>
        <v>0</v>
      </c>
      <c r="D80" s="71">
        <v>0</v>
      </c>
      <c r="E80" s="66"/>
    </row>
    <row r="81" ht="20.25" customHeight="1" spans="1:5">
      <c r="A81" s="37" t="s">
        <v>238</v>
      </c>
      <c r="B81" s="42" t="s">
        <v>239</v>
      </c>
      <c r="C81" s="67">
        <f>SUM(C82:C89)</f>
        <v>0</v>
      </c>
      <c r="D81" s="71">
        <v>0</v>
      </c>
      <c r="E81" s="66"/>
    </row>
    <row r="82" ht="20.25" customHeight="1" spans="1:5">
      <c r="A82" s="43" t="s">
        <v>240</v>
      </c>
      <c r="B82" s="44" t="s">
        <v>120</v>
      </c>
      <c r="C82" s="70">
        <f>IFERROR(VLOOKUP(A82,Sheet2!A:D,4,0),0)</f>
        <v>0</v>
      </c>
      <c r="D82" s="71">
        <v>0</v>
      </c>
      <c r="E82" s="66"/>
    </row>
    <row r="83" ht="20.25" customHeight="1" spans="1:5">
      <c r="A83" s="43" t="s">
        <v>241</v>
      </c>
      <c r="B83" s="44" t="s">
        <v>122</v>
      </c>
      <c r="C83" s="70">
        <f>IFERROR(VLOOKUP(A83,Sheet2!A:D,4,0),0)</f>
        <v>0</v>
      </c>
      <c r="D83" s="71">
        <v>0</v>
      </c>
      <c r="E83" s="66"/>
    </row>
    <row r="84" ht="20.25" customHeight="1" spans="1:5">
      <c r="A84" s="43" t="s">
        <v>242</v>
      </c>
      <c r="B84" s="44" t="s">
        <v>124</v>
      </c>
      <c r="C84" s="70">
        <f>IFERROR(VLOOKUP(A84,Sheet2!A:D,4,0),0)</f>
        <v>0</v>
      </c>
      <c r="D84" s="71">
        <v>0</v>
      </c>
      <c r="E84" s="66"/>
    </row>
    <row r="85" ht="20.25" customHeight="1" spans="1:5">
      <c r="A85" s="43" t="s">
        <v>243</v>
      </c>
      <c r="B85" s="44" t="s">
        <v>244</v>
      </c>
      <c r="C85" s="70">
        <f>IFERROR(VLOOKUP(A85,Sheet2!A:D,4,0),0)</f>
        <v>0</v>
      </c>
      <c r="D85" s="71">
        <v>0</v>
      </c>
      <c r="E85" s="66"/>
    </row>
    <row r="86" ht="20.25" customHeight="1" spans="1:5">
      <c r="A86" s="43" t="s">
        <v>245</v>
      </c>
      <c r="B86" s="44" t="s">
        <v>246</v>
      </c>
      <c r="C86" s="70">
        <f>IFERROR(VLOOKUP(A86,Sheet2!A:D,4,0),0)</f>
        <v>0</v>
      </c>
      <c r="D86" s="71">
        <v>0</v>
      </c>
      <c r="E86" s="66"/>
    </row>
    <row r="87" ht="20.25" customHeight="1" spans="1:5">
      <c r="A87" s="43" t="s">
        <v>247</v>
      </c>
      <c r="B87" s="44" t="s">
        <v>221</v>
      </c>
      <c r="C87" s="70">
        <f>IFERROR(VLOOKUP(A87,Sheet2!A:D,4,0),0)</f>
        <v>0</v>
      </c>
      <c r="D87" s="71">
        <v>0</v>
      </c>
      <c r="E87" s="66"/>
    </row>
    <row r="88" ht="20.25" customHeight="1" spans="1:5">
      <c r="A88" s="43" t="s">
        <v>248</v>
      </c>
      <c r="B88" s="44" t="s">
        <v>138</v>
      </c>
      <c r="C88" s="70">
        <f>IFERROR(VLOOKUP(A88,Sheet2!A:D,4,0),0)</f>
        <v>0</v>
      </c>
      <c r="D88" s="71">
        <v>0</v>
      </c>
      <c r="E88" s="66"/>
    </row>
    <row r="89" ht="20.25" customHeight="1" spans="1:5">
      <c r="A89" s="43" t="s">
        <v>249</v>
      </c>
      <c r="B89" s="44" t="s">
        <v>250</v>
      </c>
      <c r="C89" s="70">
        <f>IFERROR(VLOOKUP(A89,Sheet2!A:D,4,0),0)</f>
        <v>0</v>
      </c>
      <c r="D89" s="71">
        <v>0</v>
      </c>
      <c r="E89" s="66"/>
    </row>
    <row r="90" ht="20.25" customHeight="1" spans="1:5">
      <c r="A90" s="37" t="s">
        <v>251</v>
      </c>
      <c r="B90" s="42" t="s">
        <v>252</v>
      </c>
      <c r="C90" s="67">
        <f>SUM(C91:C102)</f>
        <v>0</v>
      </c>
      <c r="D90" s="71">
        <v>0</v>
      </c>
      <c r="E90" s="66"/>
    </row>
    <row r="91" ht="20.25" customHeight="1" spans="1:5">
      <c r="A91" s="43" t="s">
        <v>253</v>
      </c>
      <c r="B91" s="44" t="s">
        <v>120</v>
      </c>
      <c r="C91" s="70">
        <f>IFERROR(VLOOKUP(A91,Sheet2!A:D,4,0),0)</f>
        <v>0</v>
      </c>
      <c r="D91" s="71">
        <v>0</v>
      </c>
      <c r="E91" s="66"/>
    </row>
    <row r="92" ht="20.25" customHeight="1" spans="1:5">
      <c r="A92" s="43" t="s">
        <v>254</v>
      </c>
      <c r="B92" s="44" t="s">
        <v>122</v>
      </c>
      <c r="C92" s="70">
        <f>IFERROR(VLOOKUP(A92,Sheet2!A:D,4,0),0)</f>
        <v>0</v>
      </c>
      <c r="D92" s="71">
        <v>0</v>
      </c>
      <c r="E92" s="66"/>
    </row>
    <row r="93" ht="20.25" customHeight="1" spans="1:5">
      <c r="A93" s="43" t="s">
        <v>255</v>
      </c>
      <c r="B93" s="44" t="s">
        <v>124</v>
      </c>
      <c r="C93" s="70">
        <f>IFERROR(VLOOKUP(A93,Sheet2!A:D,4,0),0)</f>
        <v>0</v>
      </c>
      <c r="D93" s="71">
        <v>0</v>
      </c>
      <c r="E93" s="66"/>
    </row>
    <row r="94" ht="20.25" customHeight="1" spans="1:5">
      <c r="A94" s="43" t="s">
        <v>256</v>
      </c>
      <c r="B94" s="44" t="s">
        <v>257</v>
      </c>
      <c r="C94" s="70">
        <f>IFERROR(VLOOKUP(A94,Sheet2!A:D,4,0),0)</f>
        <v>0</v>
      </c>
      <c r="D94" s="71">
        <v>0</v>
      </c>
      <c r="E94" s="66"/>
    </row>
    <row r="95" ht="20.25" customHeight="1" spans="1:5">
      <c r="A95" s="43" t="s">
        <v>258</v>
      </c>
      <c r="B95" s="44" t="s">
        <v>259</v>
      </c>
      <c r="C95" s="70">
        <f>IFERROR(VLOOKUP(A95,Sheet2!A:D,4,0),0)</f>
        <v>0</v>
      </c>
      <c r="D95" s="71">
        <v>0</v>
      </c>
      <c r="E95" s="66"/>
    </row>
    <row r="96" ht="20.25" customHeight="1" spans="1:5">
      <c r="A96" s="43" t="s">
        <v>260</v>
      </c>
      <c r="B96" s="44" t="s">
        <v>221</v>
      </c>
      <c r="C96" s="70">
        <f>IFERROR(VLOOKUP(A96,Sheet2!A:D,4,0),0)</f>
        <v>0</v>
      </c>
      <c r="D96" s="71">
        <v>0</v>
      </c>
      <c r="E96" s="66"/>
    </row>
    <row r="97" ht="20.25" customHeight="1" spans="1:5">
      <c r="A97" s="43" t="s">
        <v>261</v>
      </c>
      <c r="B97" s="44" t="s">
        <v>262</v>
      </c>
      <c r="C97" s="70">
        <f>IFERROR(VLOOKUP(A97,Sheet2!A:D,4,0),0)</f>
        <v>0</v>
      </c>
      <c r="D97" s="71">
        <v>0</v>
      </c>
      <c r="E97" s="66"/>
    </row>
    <row r="98" ht="20.25" customHeight="1" spans="1:5">
      <c r="A98" s="43" t="s">
        <v>263</v>
      </c>
      <c r="B98" s="44" t="s">
        <v>264</v>
      </c>
      <c r="C98" s="70">
        <f>IFERROR(VLOOKUP(A98,Sheet2!A:D,4,0),0)</f>
        <v>0</v>
      </c>
      <c r="D98" s="71">
        <v>0</v>
      </c>
      <c r="E98" s="66"/>
    </row>
    <row r="99" ht="20.25" customHeight="1" spans="1:5">
      <c r="A99" s="43" t="s">
        <v>265</v>
      </c>
      <c r="B99" s="44" t="s">
        <v>266</v>
      </c>
      <c r="C99" s="70">
        <f>IFERROR(VLOOKUP(A99,Sheet2!A:D,4,0),0)</f>
        <v>0</v>
      </c>
      <c r="D99" s="71">
        <v>0</v>
      </c>
      <c r="E99" s="66"/>
    </row>
    <row r="100" ht="20.25" customHeight="1" spans="1:5">
      <c r="A100" s="43" t="s">
        <v>267</v>
      </c>
      <c r="B100" s="44" t="s">
        <v>268</v>
      </c>
      <c r="C100" s="70">
        <f>IFERROR(VLOOKUP(A100,Sheet2!A:D,4,0),0)</f>
        <v>0</v>
      </c>
      <c r="D100" s="71">
        <v>0</v>
      </c>
      <c r="E100" s="66"/>
    </row>
    <row r="101" ht="20.25" customHeight="1" spans="1:5">
      <c r="A101" s="43" t="s">
        <v>269</v>
      </c>
      <c r="B101" s="44" t="s">
        <v>138</v>
      </c>
      <c r="C101" s="70">
        <f>IFERROR(VLOOKUP(A101,Sheet2!A:D,4,0),0)</f>
        <v>0</v>
      </c>
      <c r="D101" s="71">
        <v>0</v>
      </c>
      <c r="E101" s="66"/>
    </row>
    <row r="102" ht="20.25" customHeight="1" spans="1:5">
      <c r="A102" s="43" t="s">
        <v>270</v>
      </c>
      <c r="B102" s="44" t="s">
        <v>271</v>
      </c>
      <c r="C102" s="70">
        <f>IFERROR(VLOOKUP(A102,Sheet2!A:D,4,0),0)</f>
        <v>0</v>
      </c>
      <c r="D102" s="71">
        <v>0</v>
      </c>
      <c r="E102" s="66"/>
    </row>
    <row r="103" ht="20.25" customHeight="1" spans="1:5">
      <c r="A103" s="37" t="s">
        <v>272</v>
      </c>
      <c r="B103" s="42" t="s">
        <v>273</v>
      </c>
      <c r="C103" s="67">
        <f>SUM(C104:C111)</f>
        <v>5</v>
      </c>
      <c r="D103" s="71">
        <v>0</v>
      </c>
      <c r="E103" s="66"/>
    </row>
    <row r="104" ht="20.25" customHeight="1" spans="1:5">
      <c r="A104" s="43" t="s">
        <v>274</v>
      </c>
      <c r="B104" s="44" t="s">
        <v>120</v>
      </c>
      <c r="C104" s="70">
        <f>IFERROR(VLOOKUP(A104,Sheet2!A:D,4,0),0)</f>
        <v>0</v>
      </c>
      <c r="D104" s="71">
        <v>0</v>
      </c>
      <c r="E104" s="66"/>
    </row>
    <row r="105" ht="20.25" customHeight="1" spans="1:5">
      <c r="A105" s="43" t="s">
        <v>275</v>
      </c>
      <c r="B105" s="44" t="s">
        <v>122</v>
      </c>
      <c r="C105" s="70">
        <f>IFERROR(VLOOKUP(A105,Sheet2!A:D,4,0),0)</f>
        <v>0</v>
      </c>
      <c r="D105" s="71">
        <v>0</v>
      </c>
      <c r="E105" s="66"/>
    </row>
    <row r="106" ht="20.25" customHeight="1" spans="1:5">
      <c r="A106" s="43" t="s">
        <v>276</v>
      </c>
      <c r="B106" s="44" t="s">
        <v>124</v>
      </c>
      <c r="C106" s="70">
        <f>IFERROR(VLOOKUP(A106,Sheet2!A:D,4,0),0)</f>
        <v>0</v>
      </c>
      <c r="D106" s="71">
        <v>0</v>
      </c>
      <c r="E106" s="66"/>
    </row>
    <row r="107" ht="20.25" customHeight="1" spans="1:5">
      <c r="A107" s="43" t="s">
        <v>277</v>
      </c>
      <c r="B107" s="44" t="s">
        <v>278</v>
      </c>
      <c r="C107" s="70">
        <f>IFERROR(VLOOKUP(A107,Sheet2!A:D,4,0),0)</f>
        <v>0</v>
      </c>
      <c r="D107" s="71">
        <v>0</v>
      </c>
      <c r="E107" s="66"/>
    </row>
    <row r="108" ht="20.25" customHeight="1" spans="1:5">
      <c r="A108" s="43" t="s">
        <v>279</v>
      </c>
      <c r="B108" s="44" t="s">
        <v>280</v>
      </c>
      <c r="C108" s="70">
        <f>IFERROR(VLOOKUP(A108,Sheet2!A:D,4,0),0)</f>
        <v>0</v>
      </c>
      <c r="D108" s="71">
        <v>0</v>
      </c>
      <c r="E108" s="66"/>
    </row>
    <row r="109" ht="20.25" customHeight="1" spans="1:5">
      <c r="A109" s="43" t="s">
        <v>281</v>
      </c>
      <c r="B109" s="44" t="s">
        <v>282</v>
      </c>
      <c r="C109" s="70">
        <f>IFERROR(VLOOKUP(A109,Sheet2!A:D,4,0),0)</f>
        <v>0</v>
      </c>
      <c r="D109" s="71">
        <v>0</v>
      </c>
      <c r="E109" s="66"/>
    </row>
    <row r="110" ht="20.25" customHeight="1" spans="1:5">
      <c r="A110" s="43" t="s">
        <v>283</v>
      </c>
      <c r="B110" s="44" t="s">
        <v>138</v>
      </c>
      <c r="C110" s="70">
        <f>IFERROR(VLOOKUP(A110,Sheet2!A:D,4,0),0)</f>
        <v>0</v>
      </c>
      <c r="D110" s="71">
        <v>0</v>
      </c>
      <c r="E110" s="66"/>
    </row>
    <row r="111" ht="20.25" customHeight="1" spans="1:5">
      <c r="A111" s="43" t="s">
        <v>284</v>
      </c>
      <c r="B111" s="44" t="s">
        <v>285</v>
      </c>
      <c r="C111" s="73">
        <f>IFERROR(VLOOKUP(A111,[2]Sheet2!A:D,4,0),0)</f>
        <v>5</v>
      </c>
      <c r="D111" s="71">
        <v>0</v>
      </c>
      <c r="E111" s="66"/>
    </row>
    <row r="112" ht="20.25" customHeight="1" spans="1:5">
      <c r="A112" s="37" t="s">
        <v>286</v>
      </c>
      <c r="B112" s="42" t="s">
        <v>287</v>
      </c>
      <c r="C112" s="67">
        <f>SUM(C113:C122)</f>
        <v>0</v>
      </c>
      <c r="D112" s="71">
        <v>0</v>
      </c>
      <c r="E112" s="66"/>
    </row>
    <row r="113" ht="20.25" customHeight="1" spans="1:5">
      <c r="A113" s="43" t="s">
        <v>288</v>
      </c>
      <c r="B113" s="44" t="s">
        <v>120</v>
      </c>
      <c r="C113" s="70">
        <f>IFERROR(VLOOKUP(A113,Sheet2!A:D,4,0),0)</f>
        <v>0</v>
      </c>
      <c r="D113" s="71">
        <v>0</v>
      </c>
      <c r="E113" s="66"/>
    </row>
    <row r="114" ht="20.25" customHeight="1" spans="1:5">
      <c r="A114" s="43" t="s">
        <v>289</v>
      </c>
      <c r="B114" s="44" t="s">
        <v>122</v>
      </c>
      <c r="C114" s="70">
        <f>IFERROR(VLOOKUP(A114,Sheet2!A:D,4,0),0)</f>
        <v>0</v>
      </c>
      <c r="D114" s="71">
        <v>0</v>
      </c>
      <c r="E114" s="66"/>
    </row>
    <row r="115" ht="20.25" customHeight="1" spans="1:5">
      <c r="A115" s="43" t="s">
        <v>290</v>
      </c>
      <c r="B115" s="44" t="s">
        <v>124</v>
      </c>
      <c r="C115" s="70">
        <f>IFERROR(VLOOKUP(A115,Sheet2!A:D,4,0),0)</f>
        <v>0</v>
      </c>
      <c r="D115" s="71">
        <v>0</v>
      </c>
      <c r="E115" s="66"/>
    </row>
    <row r="116" ht="20.25" customHeight="1" spans="1:5">
      <c r="A116" s="43" t="s">
        <v>291</v>
      </c>
      <c r="B116" s="44" t="s">
        <v>292</v>
      </c>
      <c r="C116" s="70">
        <f>IFERROR(VLOOKUP(A116,Sheet2!A:D,4,0),0)</f>
        <v>0</v>
      </c>
      <c r="D116" s="71">
        <v>0</v>
      </c>
      <c r="E116" s="66"/>
    </row>
    <row r="117" ht="20.25" customHeight="1" spans="1:5">
      <c r="A117" s="43" t="s">
        <v>293</v>
      </c>
      <c r="B117" s="44" t="s">
        <v>294</v>
      </c>
      <c r="C117" s="70">
        <f>IFERROR(VLOOKUP(A117,Sheet2!A:D,4,0),0)</f>
        <v>0</v>
      </c>
      <c r="D117" s="71">
        <v>0</v>
      </c>
      <c r="E117" s="66"/>
    </row>
    <row r="118" ht="20.25" customHeight="1" spans="1:5">
      <c r="A118" s="43" t="s">
        <v>295</v>
      </c>
      <c r="B118" s="44" t="s">
        <v>296</v>
      </c>
      <c r="C118" s="70">
        <f>IFERROR(VLOOKUP(A118,Sheet2!A:D,4,0),0)</f>
        <v>0</v>
      </c>
      <c r="D118" s="71">
        <v>0</v>
      </c>
      <c r="E118" s="66"/>
    </row>
    <row r="119" ht="20.25" customHeight="1" spans="1:5">
      <c r="A119" s="43" t="s">
        <v>297</v>
      </c>
      <c r="B119" s="44" t="s">
        <v>298</v>
      </c>
      <c r="C119" s="70">
        <f>IFERROR(VLOOKUP(A119,Sheet2!A:D,4,0),0)</f>
        <v>0</v>
      </c>
      <c r="D119" s="71">
        <v>0</v>
      </c>
      <c r="E119" s="66"/>
    </row>
    <row r="120" ht="20.25" customHeight="1" spans="1:5">
      <c r="A120" s="43" t="s">
        <v>299</v>
      </c>
      <c r="B120" s="44" t="s">
        <v>300</v>
      </c>
      <c r="C120" s="70">
        <f>IFERROR(VLOOKUP(A120,Sheet2!A:D,4,0),0)</f>
        <v>0</v>
      </c>
      <c r="D120" s="71">
        <v>0</v>
      </c>
      <c r="E120" s="66"/>
    </row>
    <row r="121" ht="20.25" customHeight="1" spans="1:5">
      <c r="A121" s="43" t="s">
        <v>301</v>
      </c>
      <c r="B121" s="44" t="s">
        <v>138</v>
      </c>
      <c r="C121" s="70">
        <f>IFERROR(VLOOKUP(A121,Sheet2!A:D,4,0),0)</f>
        <v>0</v>
      </c>
      <c r="D121" s="71">
        <v>0</v>
      </c>
      <c r="E121" s="66"/>
    </row>
    <row r="122" ht="20.25" customHeight="1" spans="1:5">
      <c r="A122" s="43" t="s">
        <v>302</v>
      </c>
      <c r="B122" s="44" t="s">
        <v>303</v>
      </c>
      <c r="C122" s="70">
        <f>IFERROR(VLOOKUP(A122,Sheet2!A:D,4,0),0)</f>
        <v>0</v>
      </c>
      <c r="D122" s="71">
        <v>0</v>
      </c>
      <c r="E122" s="66"/>
    </row>
    <row r="123" ht="20.25" customHeight="1" spans="1:5">
      <c r="A123" s="37" t="s">
        <v>304</v>
      </c>
      <c r="B123" s="42" t="s">
        <v>305</v>
      </c>
      <c r="C123" s="67">
        <f>SUM(C124:C134)</f>
        <v>0</v>
      </c>
      <c r="D123" s="71">
        <v>0</v>
      </c>
      <c r="E123" s="66"/>
    </row>
    <row r="124" ht="20.25" customHeight="1" spans="1:5">
      <c r="A124" s="43" t="s">
        <v>306</v>
      </c>
      <c r="B124" s="44" t="s">
        <v>120</v>
      </c>
      <c r="C124" s="70">
        <f>IFERROR(VLOOKUP(A124,Sheet2!A:D,4,0),0)</f>
        <v>0</v>
      </c>
      <c r="D124" s="71">
        <v>0</v>
      </c>
      <c r="E124" s="66"/>
    </row>
    <row r="125" ht="20.25" customHeight="1" spans="1:5">
      <c r="A125" s="43" t="s">
        <v>307</v>
      </c>
      <c r="B125" s="44" t="s">
        <v>122</v>
      </c>
      <c r="C125" s="70">
        <f>IFERROR(VLOOKUP(A125,Sheet2!A:D,4,0),0)</f>
        <v>0</v>
      </c>
      <c r="D125" s="71">
        <v>0</v>
      </c>
      <c r="E125" s="66"/>
    </row>
    <row r="126" ht="20.25" customHeight="1" spans="1:5">
      <c r="A126" s="43" t="s">
        <v>308</v>
      </c>
      <c r="B126" s="44" t="s">
        <v>124</v>
      </c>
      <c r="C126" s="70">
        <f>IFERROR(VLOOKUP(A126,Sheet2!A:D,4,0),0)</f>
        <v>0</v>
      </c>
      <c r="D126" s="71">
        <v>0</v>
      </c>
      <c r="E126" s="66"/>
    </row>
    <row r="127" ht="20.25" customHeight="1" spans="1:5">
      <c r="A127" s="43" t="s">
        <v>309</v>
      </c>
      <c r="B127" s="44" t="s">
        <v>310</v>
      </c>
      <c r="C127" s="70">
        <f>IFERROR(VLOOKUP(A127,Sheet2!A:D,4,0),0)</f>
        <v>0</v>
      </c>
      <c r="D127" s="71">
        <v>0</v>
      </c>
      <c r="E127" s="66"/>
    </row>
    <row r="128" ht="20.25" customHeight="1" spans="1:5">
      <c r="A128" s="43" t="s">
        <v>311</v>
      </c>
      <c r="B128" s="44" t="s">
        <v>312</v>
      </c>
      <c r="C128" s="70">
        <f>IFERROR(VLOOKUP(A128,Sheet2!A:D,4,0),0)</f>
        <v>0</v>
      </c>
      <c r="D128" s="71">
        <v>0</v>
      </c>
      <c r="E128" s="66"/>
    </row>
    <row r="129" ht="20.25" customHeight="1" spans="1:5">
      <c r="A129" s="43" t="s">
        <v>313</v>
      </c>
      <c r="B129" s="44" t="s">
        <v>314</v>
      </c>
      <c r="C129" s="70">
        <f>IFERROR(VLOOKUP(A129,Sheet2!A:D,4,0),0)</f>
        <v>0</v>
      </c>
      <c r="D129" s="71">
        <v>0</v>
      </c>
      <c r="E129" s="66"/>
    </row>
    <row r="130" ht="20.25" customHeight="1" spans="1:5">
      <c r="A130" s="43" t="s">
        <v>315</v>
      </c>
      <c r="B130" s="44" t="s">
        <v>316</v>
      </c>
      <c r="C130" s="70">
        <f>IFERROR(VLOOKUP(A130,Sheet2!A:D,4,0),0)</f>
        <v>0</v>
      </c>
      <c r="D130" s="71">
        <v>0</v>
      </c>
      <c r="E130" s="66"/>
    </row>
    <row r="131" ht="20.25" customHeight="1" spans="1:5">
      <c r="A131" s="43" t="s">
        <v>317</v>
      </c>
      <c r="B131" s="44" t="s">
        <v>318</v>
      </c>
      <c r="C131" s="70">
        <f>IFERROR(VLOOKUP(A131,Sheet2!A:D,4,0),0)</f>
        <v>0</v>
      </c>
      <c r="D131" s="71">
        <v>0</v>
      </c>
      <c r="E131" s="66"/>
    </row>
    <row r="132" ht="20.25" customHeight="1" spans="1:5">
      <c r="A132" s="43" t="s">
        <v>319</v>
      </c>
      <c r="B132" s="44" t="s">
        <v>320</v>
      </c>
      <c r="C132" s="70">
        <f>IFERROR(VLOOKUP(A132,Sheet2!A:D,4,0),0)</f>
        <v>0</v>
      </c>
      <c r="D132" s="71">
        <v>0</v>
      </c>
      <c r="E132" s="66"/>
    </row>
    <row r="133" ht="20.25" customHeight="1" spans="1:5">
      <c r="A133" s="43" t="s">
        <v>321</v>
      </c>
      <c r="B133" s="44" t="s">
        <v>138</v>
      </c>
      <c r="C133" s="70">
        <f>IFERROR(VLOOKUP(A133,Sheet2!A:D,4,0),0)</f>
        <v>0</v>
      </c>
      <c r="D133" s="71">
        <v>0</v>
      </c>
      <c r="E133" s="66"/>
    </row>
    <row r="134" ht="20.25" customHeight="1" spans="1:5">
      <c r="A134" s="43" t="s">
        <v>322</v>
      </c>
      <c r="B134" s="44" t="s">
        <v>323</v>
      </c>
      <c r="C134" s="70">
        <f>IFERROR(VLOOKUP(A134,Sheet2!A:D,4,0),0)</f>
        <v>0</v>
      </c>
      <c r="D134" s="71">
        <v>0</v>
      </c>
      <c r="E134" s="66"/>
    </row>
    <row r="135" ht="20.25" customHeight="1" spans="1:5">
      <c r="A135" s="37" t="s">
        <v>324</v>
      </c>
      <c r="B135" s="42" t="s">
        <v>325</v>
      </c>
      <c r="C135" s="67">
        <f>SUM(C136:C141)</f>
        <v>0</v>
      </c>
      <c r="D135" s="71">
        <v>0</v>
      </c>
      <c r="E135" s="66"/>
    </row>
    <row r="136" ht="20.25" customHeight="1" spans="1:5">
      <c r="A136" s="43" t="s">
        <v>326</v>
      </c>
      <c r="B136" s="44" t="s">
        <v>120</v>
      </c>
      <c r="C136" s="70">
        <f>IFERROR(VLOOKUP(A136,Sheet2!A:D,4,0),0)</f>
        <v>0</v>
      </c>
      <c r="D136" s="71">
        <v>0</v>
      </c>
      <c r="E136" s="66"/>
    </row>
    <row r="137" ht="20.25" customHeight="1" spans="1:5">
      <c r="A137" s="43" t="s">
        <v>327</v>
      </c>
      <c r="B137" s="44" t="s">
        <v>122</v>
      </c>
      <c r="C137" s="70">
        <f>IFERROR(VLOOKUP(A137,Sheet2!A:D,4,0),0)</f>
        <v>0</v>
      </c>
      <c r="D137" s="71">
        <v>0</v>
      </c>
      <c r="E137" s="66"/>
    </row>
    <row r="138" ht="20.25" customHeight="1" spans="1:5">
      <c r="A138" s="43" t="s">
        <v>328</v>
      </c>
      <c r="B138" s="44" t="s">
        <v>124</v>
      </c>
      <c r="C138" s="70">
        <f>IFERROR(VLOOKUP(A138,Sheet2!A:D,4,0),0)</f>
        <v>0</v>
      </c>
      <c r="D138" s="71">
        <v>0</v>
      </c>
      <c r="E138" s="66"/>
    </row>
    <row r="139" ht="20.25" customHeight="1" spans="1:5">
      <c r="A139" s="43" t="s">
        <v>329</v>
      </c>
      <c r="B139" s="44" t="s">
        <v>330</v>
      </c>
      <c r="C139" s="70">
        <f>IFERROR(VLOOKUP(A139,Sheet2!A:D,4,0),0)</f>
        <v>0</v>
      </c>
      <c r="D139" s="71">
        <v>0</v>
      </c>
      <c r="E139" s="66"/>
    </row>
    <row r="140" ht="20.25" customHeight="1" spans="1:5">
      <c r="A140" s="43" t="s">
        <v>331</v>
      </c>
      <c r="B140" s="44" t="s">
        <v>138</v>
      </c>
      <c r="C140" s="70">
        <f>IFERROR(VLOOKUP(A140,Sheet2!A:D,4,0),0)</f>
        <v>0</v>
      </c>
      <c r="D140" s="71">
        <v>0</v>
      </c>
      <c r="E140" s="66"/>
    </row>
    <row r="141" ht="20.25" customHeight="1" spans="1:5">
      <c r="A141" s="43" t="s">
        <v>332</v>
      </c>
      <c r="B141" s="44" t="s">
        <v>333</v>
      </c>
      <c r="C141" s="70">
        <f>IFERROR(VLOOKUP(A141,Sheet2!A:D,4,0),0)</f>
        <v>0</v>
      </c>
      <c r="D141" s="71">
        <v>0</v>
      </c>
      <c r="E141" s="66"/>
    </row>
    <row r="142" ht="20.25" customHeight="1" spans="1:5">
      <c r="A142" s="37" t="s">
        <v>334</v>
      </c>
      <c r="B142" s="42" t="s">
        <v>335</v>
      </c>
      <c r="C142" s="67">
        <f>SUM(C143:C149)</f>
        <v>0</v>
      </c>
      <c r="D142" s="71">
        <v>0</v>
      </c>
      <c r="E142" s="66"/>
    </row>
    <row r="143" ht="20.25" customHeight="1" spans="1:5">
      <c r="A143" s="43" t="s">
        <v>336</v>
      </c>
      <c r="B143" s="44" t="s">
        <v>120</v>
      </c>
      <c r="C143" s="70">
        <f>IFERROR(VLOOKUP(A143,Sheet2!A:D,4,0),0)</f>
        <v>0</v>
      </c>
      <c r="D143" s="71">
        <v>0</v>
      </c>
      <c r="E143" s="66"/>
    </row>
    <row r="144" ht="20.25" customHeight="1" spans="1:5">
      <c r="A144" s="43" t="s">
        <v>337</v>
      </c>
      <c r="B144" s="44" t="s">
        <v>122</v>
      </c>
      <c r="C144" s="70">
        <f>IFERROR(VLOOKUP(A144,Sheet2!A:D,4,0),0)</f>
        <v>0</v>
      </c>
      <c r="D144" s="71">
        <v>0</v>
      </c>
      <c r="E144" s="66"/>
    </row>
    <row r="145" ht="20.25" customHeight="1" spans="1:5">
      <c r="A145" s="43" t="s">
        <v>338</v>
      </c>
      <c r="B145" s="44" t="s">
        <v>124</v>
      </c>
      <c r="C145" s="70">
        <f>IFERROR(VLOOKUP(A145,Sheet2!A:D,4,0),0)</f>
        <v>0</v>
      </c>
      <c r="D145" s="71">
        <v>0</v>
      </c>
      <c r="E145" s="66"/>
    </row>
    <row r="146" ht="20.25" customHeight="1" spans="1:5">
      <c r="A146" s="43" t="s">
        <v>339</v>
      </c>
      <c r="B146" s="44" t="s">
        <v>340</v>
      </c>
      <c r="C146" s="70">
        <f>IFERROR(VLOOKUP(A146,Sheet2!A:D,4,0),0)</f>
        <v>0</v>
      </c>
      <c r="D146" s="71">
        <v>0</v>
      </c>
      <c r="E146" s="66"/>
    </row>
    <row r="147" ht="20.25" customHeight="1" spans="1:5">
      <c r="A147" s="43" t="s">
        <v>341</v>
      </c>
      <c r="B147" s="44" t="s">
        <v>342</v>
      </c>
      <c r="C147" s="70">
        <f>IFERROR(VLOOKUP(A147,Sheet2!A:D,4,0),0)</f>
        <v>0</v>
      </c>
      <c r="D147" s="71">
        <v>0</v>
      </c>
      <c r="E147" s="66"/>
    </row>
    <row r="148" ht="20.25" customHeight="1" spans="1:5">
      <c r="A148" s="43" t="s">
        <v>343</v>
      </c>
      <c r="B148" s="44" t="s">
        <v>138</v>
      </c>
      <c r="C148" s="70">
        <f>IFERROR(VLOOKUP(A148,Sheet2!A:D,4,0),0)</f>
        <v>0</v>
      </c>
      <c r="D148" s="71">
        <v>0</v>
      </c>
      <c r="E148" s="66"/>
    </row>
    <row r="149" ht="20.25" customHeight="1" spans="1:5">
      <c r="A149" s="43" t="s">
        <v>344</v>
      </c>
      <c r="B149" s="44" t="s">
        <v>345</v>
      </c>
      <c r="C149" s="70">
        <f>IFERROR(VLOOKUP(A149,Sheet2!A:D,4,0),0)</f>
        <v>0</v>
      </c>
      <c r="D149" s="71">
        <v>0</v>
      </c>
      <c r="E149" s="66"/>
    </row>
    <row r="150" ht="20.25" customHeight="1" spans="1:5">
      <c r="A150" s="37" t="s">
        <v>346</v>
      </c>
      <c r="B150" s="42" t="s">
        <v>347</v>
      </c>
      <c r="C150" s="67">
        <f>SUM(C151:C155)</f>
        <v>0</v>
      </c>
      <c r="D150" s="71">
        <v>0</v>
      </c>
      <c r="E150" s="66"/>
    </row>
    <row r="151" ht="20.25" customHeight="1" spans="1:5">
      <c r="A151" s="43" t="s">
        <v>348</v>
      </c>
      <c r="B151" s="44" t="s">
        <v>120</v>
      </c>
      <c r="C151" s="70">
        <f>IFERROR(VLOOKUP(A151,Sheet2!A:D,4,0),0)</f>
        <v>0</v>
      </c>
      <c r="D151" s="71">
        <v>0</v>
      </c>
      <c r="E151" s="66"/>
    </row>
    <row r="152" ht="20.25" customHeight="1" spans="1:5">
      <c r="A152" s="43" t="s">
        <v>349</v>
      </c>
      <c r="B152" s="44" t="s">
        <v>122</v>
      </c>
      <c r="C152" s="70">
        <f>IFERROR(VLOOKUP(A152,Sheet2!A:D,4,0),0)</f>
        <v>0</v>
      </c>
      <c r="D152" s="71">
        <v>0</v>
      </c>
      <c r="E152" s="66"/>
    </row>
    <row r="153" ht="20.25" customHeight="1" spans="1:5">
      <c r="A153" s="43" t="s">
        <v>350</v>
      </c>
      <c r="B153" s="44" t="s">
        <v>124</v>
      </c>
      <c r="C153" s="70">
        <f>IFERROR(VLOOKUP(A153,Sheet2!A:D,4,0),0)</f>
        <v>0</v>
      </c>
      <c r="D153" s="71">
        <v>0</v>
      </c>
      <c r="E153" s="66"/>
    </row>
    <row r="154" ht="20.25" customHeight="1" spans="1:5">
      <c r="A154" s="43" t="s">
        <v>351</v>
      </c>
      <c r="B154" s="44" t="s">
        <v>352</v>
      </c>
      <c r="C154" s="70">
        <f>IFERROR(VLOOKUP(A154,Sheet2!A:D,4,0),0)</f>
        <v>0</v>
      </c>
      <c r="D154" s="71">
        <v>0</v>
      </c>
      <c r="E154" s="66"/>
    </row>
    <row r="155" ht="20.25" customHeight="1" spans="1:5">
      <c r="A155" s="43" t="s">
        <v>353</v>
      </c>
      <c r="B155" s="44" t="s">
        <v>354</v>
      </c>
      <c r="C155" s="70">
        <f>IFERROR(VLOOKUP(A155,Sheet2!A:D,4,0),0)</f>
        <v>0</v>
      </c>
      <c r="D155" s="71">
        <v>0</v>
      </c>
      <c r="E155" s="66"/>
    </row>
    <row r="156" ht="20.25" customHeight="1" spans="1:5">
      <c r="A156" s="37" t="s">
        <v>355</v>
      </c>
      <c r="B156" s="42" t="s">
        <v>356</v>
      </c>
      <c r="C156" s="67">
        <f>SUM(C157:C162)</f>
        <v>0</v>
      </c>
      <c r="D156" s="71">
        <v>0</v>
      </c>
      <c r="E156" s="66"/>
    </row>
    <row r="157" ht="20.25" customHeight="1" spans="1:5">
      <c r="A157" s="43" t="s">
        <v>357</v>
      </c>
      <c r="B157" s="44" t="s">
        <v>120</v>
      </c>
      <c r="C157" s="70">
        <f>IFERROR(VLOOKUP(A157,Sheet2!A:D,4,0),0)</f>
        <v>0</v>
      </c>
      <c r="D157" s="71">
        <v>0</v>
      </c>
      <c r="E157" s="66"/>
    </row>
    <row r="158" ht="20.25" customHeight="1" spans="1:5">
      <c r="A158" s="43" t="s">
        <v>358</v>
      </c>
      <c r="B158" s="44" t="s">
        <v>122</v>
      </c>
      <c r="C158" s="70">
        <f>IFERROR(VLOOKUP(A158,Sheet2!A:D,4,0),0)</f>
        <v>0</v>
      </c>
      <c r="D158" s="71">
        <v>0</v>
      </c>
      <c r="E158" s="66"/>
    </row>
    <row r="159" ht="20.25" customHeight="1" spans="1:5">
      <c r="A159" s="43" t="s">
        <v>359</v>
      </c>
      <c r="B159" s="44" t="s">
        <v>124</v>
      </c>
      <c r="C159" s="70">
        <f>IFERROR(VLOOKUP(A159,Sheet2!A:D,4,0),0)</f>
        <v>0</v>
      </c>
      <c r="D159" s="71">
        <v>0</v>
      </c>
      <c r="E159" s="66"/>
    </row>
    <row r="160" ht="20.25" customHeight="1" spans="1:5">
      <c r="A160" s="43" t="s">
        <v>360</v>
      </c>
      <c r="B160" s="44" t="s">
        <v>151</v>
      </c>
      <c r="C160" s="70">
        <f>IFERROR(VLOOKUP(A160,Sheet2!A:D,4,0),0)</f>
        <v>0</v>
      </c>
      <c r="D160" s="71">
        <v>0</v>
      </c>
      <c r="E160" s="66"/>
    </row>
    <row r="161" ht="20.25" customHeight="1" spans="1:7">
      <c r="A161" s="43" t="s">
        <v>361</v>
      </c>
      <c r="B161" s="44" t="s">
        <v>138</v>
      </c>
      <c r="C161" s="70">
        <f>IFERROR(VLOOKUP(A161,Sheet2!A:D,4,0),0)</f>
        <v>0</v>
      </c>
      <c r="D161" s="71">
        <v>0</v>
      </c>
      <c r="E161" s="66"/>
    </row>
    <row r="162" ht="20.25" customHeight="1" spans="1:7">
      <c r="A162" s="43" t="s">
        <v>362</v>
      </c>
      <c r="B162" s="44" t="s">
        <v>363</v>
      </c>
      <c r="C162" s="70">
        <f>IFERROR(VLOOKUP(A162,Sheet2!A:D,4,0),0)</f>
        <v>0</v>
      </c>
      <c r="D162" s="71">
        <v>0</v>
      </c>
      <c r="E162" s="66"/>
    </row>
    <row r="163" ht="20.25" customHeight="1" spans="1:7">
      <c r="A163" s="37" t="s">
        <v>364</v>
      </c>
      <c r="B163" s="42" t="s">
        <v>365</v>
      </c>
      <c r="C163" s="67">
        <f>SUM(C164:C169)</f>
        <v>0</v>
      </c>
      <c r="D163" s="71">
        <v>0</v>
      </c>
      <c r="E163" s="66"/>
    </row>
    <row r="164" ht="20.25" customHeight="1" spans="1:7">
      <c r="A164" s="43" t="s">
        <v>366</v>
      </c>
      <c r="B164" s="44" t="s">
        <v>120</v>
      </c>
      <c r="C164" s="70">
        <f>IFERROR(VLOOKUP(A164,Sheet2!A:D,4,0),0)</f>
        <v>0</v>
      </c>
      <c r="D164" s="71">
        <v>0</v>
      </c>
      <c r="E164" s="66"/>
    </row>
    <row r="165" ht="20.25" customHeight="1" spans="1:7">
      <c r="A165" s="43" t="s">
        <v>367</v>
      </c>
      <c r="B165" s="44" t="s">
        <v>122</v>
      </c>
      <c r="C165" s="70">
        <f>IFERROR(VLOOKUP(A165,Sheet2!A:D,4,0),0)</f>
        <v>0</v>
      </c>
      <c r="D165" s="71">
        <v>0</v>
      </c>
      <c r="E165" s="66"/>
    </row>
    <row r="166" ht="20.25" customHeight="1" spans="1:7">
      <c r="A166" s="43" t="s">
        <v>368</v>
      </c>
      <c r="B166" s="44" t="s">
        <v>124</v>
      </c>
      <c r="C166" s="70">
        <f>IFERROR(VLOOKUP(A166,Sheet2!A:D,4,0),0)</f>
        <v>0</v>
      </c>
      <c r="D166" s="71">
        <v>0</v>
      </c>
      <c r="E166" s="66"/>
    </row>
    <row r="167" ht="20.25" customHeight="1" spans="1:7">
      <c r="A167" s="43" t="s">
        <v>369</v>
      </c>
      <c r="B167" s="44" t="s">
        <v>370</v>
      </c>
      <c r="C167" s="70">
        <f>IFERROR(VLOOKUP(A167,Sheet2!A:D,4,0),0)</f>
        <v>0</v>
      </c>
      <c r="D167" s="71">
        <v>0</v>
      </c>
      <c r="E167" s="66"/>
    </row>
    <row r="168" ht="20.25" customHeight="1" spans="1:7">
      <c r="A168" s="43" t="s">
        <v>371</v>
      </c>
      <c r="B168" s="44" t="s">
        <v>138</v>
      </c>
      <c r="C168" s="70">
        <f>IFERROR(VLOOKUP(A168,Sheet2!A:D,4,0),0)</f>
        <v>0</v>
      </c>
      <c r="D168" s="71">
        <v>0</v>
      </c>
      <c r="E168" s="66"/>
    </row>
    <row r="169" ht="20.25" customHeight="1" spans="1:7">
      <c r="A169" s="43" t="s">
        <v>372</v>
      </c>
      <c r="B169" s="44" t="s">
        <v>373</v>
      </c>
      <c r="C169" s="70">
        <f>IFERROR(VLOOKUP(A169,Sheet2!A:D,4,0),0)</f>
        <v>0</v>
      </c>
      <c r="D169" s="71">
        <v>0</v>
      </c>
      <c r="E169" s="66"/>
    </row>
    <row r="170" s="49" customFormat="1" ht="20.25" customHeight="1" spans="1:7">
      <c r="A170" s="37" t="s">
        <v>374</v>
      </c>
      <c r="B170" s="42" t="s">
        <v>375</v>
      </c>
      <c r="C170" s="67">
        <f>SUM(C171:C176)</f>
        <v>0</v>
      </c>
      <c r="D170" s="68">
        <f>SUM(D171:D176)</f>
        <v>0</v>
      </c>
      <c r="E170" s="66"/>
      <c r="G170" s="74"/>
    </row>
    <row r="171" ht="20.25" customHeight="1" spans="1:7">
      <c r="A171" s="43" t="s">
        <v>376</v>
      </c>
      <c r="B171" s="44" t="s">
        <v>120</v>
      </c>
      <c r="C171" s="70">
        <f>IFERROR(VLOOKUP(A171,Sheet2!A:D,4,0),0)</f>
        <v>0</v>
      </c>
      <c r="D171" s="71">
        <v>0</v>
      </c>
      <c r="E171" s="66"/>
    </row>
    <row r="172" ht="20.25" customHeight="1" spans="1:7">
      <c r="A172" s="43" t="s">
        <v>377</v>
      </c>
      <c r="B172" s="44" t="s">
        <v>122</v>
      </c>
      <c r="C172" s="70">
        <f>IFERROR(VLOOKUP(A172,Sheet2!A:D,4,0),0)</f>
        <v>0</v>
      </c>
      <c r="D172" s="71">
        <v>0</v>
      </c>
      <c r="E172" s="66"/>
    </row>
    <row r="173" ht="20.25" customHeight="1" spans="1:7">
      <c r="A173" s="43" t="s">
        <v>378</v>
      </c>
      <c r="B173" s="44" t="s">
        <v>124</v>
      </c>
      <c r="C173" s="70">
        <f>IFERROR(VLOOKUP(A173,Sheet2!A:D,4,0),0)</f>
        <v>0</v>
      </c>
      <c r="D173" s="71">
        <v>0</v>
      </c>
      <c r="E173" s="66"/>
    </row>
    <row r="174" ht="20.25" customHeight="1" spans="1:7">
      <c r="A174" s="43" t="s">
        <v>379</v>
      </c>
      <c r="B174" s="44" t="s">
        <v>380</v>
      </c>
      <c r="C174" s="70">
        <f>IFERROR(VLOOKUP(A174,Sheet2!A:D,4,0),0)</f>
        <v>0</v>
      </c>
      <c r="D174" s="71">
        <v>0</v>
      </c>
      <c r="E174" s="66"/>
    </row>
    <row r="175" ht="20.25" customHeight="1" spans="1:7">
      <c r="A175" s="43" t="s">
        <v>381</v>
      </c>
      <c r="B175" s="44" t="s">
        <v>138</v>
      </c>
      <c r="C175" s="70">
        <f>IFERROR(VLOOKUP(A175,Sheet2!A:D,4,0),0)</f>
        <v>0</v>
      </c>
      <c r="D175" s="71">
        <v>0</v>
      </c>
      <c r="E175" s="66"/>
    </row>
    <row r="176" ht="33" customHeight="1" spans="1:7">
      <c r="A176" s="43" t="s">
        <v>382</v>
      </c>
      <c r="B176" s="44" t="s">
        <v>383</v>
      </c>
      <c r="C176" s="70">
        <f>IFERROR(VLOOKUP(A176,Sheet2!A:D,4,0),0)</f>
        <v>0</v>
      </c>
      <c r="D176" s="71"/>
      <c r="E176" s="66"/>
    </row>
    <row r="177" s="49" customFormat="1" ht="20.25" customHeight="1" spans="1:7">
      <c r="A177" s="37" t="s">
        <v>384</v>
      </c>
      <c r="B177" s="42" t="s">
        <v>385</v>
      </c>
      <c r="C177" s="67">
        <f>SUM(C178:C183)</f>
        <v>30</v>
      </c>
      <c r="D177" s="72">
        <f>SUM(D178:D183)</f>
        <v>61.2515</v>
      </c>
      <c r="E177" s="66">
        <f>D177/C177*100%</f>
        <v>2.04171666666667</v>
      </c>
      <c r="G177" s="74"/>
    </row>
    <row r="178" ht="20.25" customHeight="1" spans="1:7">
      <c r="A178" s="43" t="s">
        <v>386</v>
      </c>
      <c r="B178" s="44" t="s">
        <v>120</v>
      </c>
      <c r="C178" s="70">
        <f>IFERROR(VLOOKUP(A178,Sheet2!A:D,4,0),0)</f>
        <v>0</v>
      </c>
      <c r="D178" s="71">
        <v>0</v>
      </c>
      <c r="E178" s="66"/>
    </row>
    <row r="179" ht="20.25" customHeight="1" spans="1:7">
      <c r="A179" s="43" t="s">
        <v>387</v>
      </c>
      <c r="B179" s="44" t="s">
        <v>122</v>
      </c>
      <c r="C179" s="70">
        <f>IFERROR(VLOOKUP(A179,Sheet2!A:D,4,0),0)</f>
        <v>0</v>
      </c>
      <c r="D179" s="71">
        <v>0</v>
      </c>
      <c r="E179" s="66"/>
    </row>
    <row r="180" ht="20.25" customHeight="1" spans="1:7">
      <c r="A180" s="43" t="s">
        <v>388</v>
      </c>
      <c r="B180" s="44" t="s">
        <v>124</v>
      </c>
      <c r="C180" s="70">
        <f>IFERROR(VLOOKUP(A180,Sheet2!A:D,4,0),0)</f>
        <v>0</v>
      </c>
      <c r="D180" s="71">
        <v>0</v>
      </c>
      <c r="E180" s="66"/>
    </row>
    <row r="181" ht="20.25" customHeight="1" spans="1:7">
      <c r="A181" s="43" t="s">
        <v>389</v>
      </c>
      <c r="B181" s="44" t="s">
        <v>390</v>
      </c>
      <c r="C181" s="70">
        <f>IFERROR(VLOOKUP(A181,Sheet2!A:D,4,0),0)</f>
        <v>0</v>
      </c>
      <c r="D181" s="71">
        <v>0</v>
      </c>
      <c r="E181" s="66"/>
    </row>
    <row r="182" ht="20.25" customHeight="1" spans="1:7">
      <c r="A182" s="43" t="s">
        <v>391</v>
      </c>
      <c r="B182" s="44" t="s">
        <v>138</v>
      </c>
      <c r="C182" s="70">
        <f>IFERROR(VLOOKUP(A182,Sheet2!A:D,4,0),0)</f>
        <v>0</v>
      </c>
      <c r="D182" s="71">
        <v>0</v>
      </c>
      <c r="E182" s="66"/>
    </row>
    <row r="183" ht="20.25" customHeight="1" spans="1:7">
      <c r="A183" s="43" t="s">
        <v>392</v>
      </c>
      <c r="B183" s="44" t="s">
        <v>393</v>
      </c>
      <c r="C183" s="73">
        <v>30</v>
      </c>
      <c r="D183" s="71">
        <v>61.2515</v>
      </c>
      <c r="E183" s="66">
        <f>D183/C183*100%</f>
        <v>2.04171666666667</v>
      </c>
    </row>
    <row r="184" ht="20.25" customHeight="1" spans="1:7">
      <c r="A184" s="37" t="s">
        <v>394</v>
      </c>
      <c r="B184" s="42" t="s">
        <v>395</v>
      </c>
      <c r="C184" s="67">
        <f>SUM(C185:C190)</f>
        <v>0</v>
      </c>
      <c r="D184" s="71">
        <v>0</v>
      </c>
      <c r="E184" s="66"/>
    </row>
    <row r="185" ht="20.25" customHeight="1" spans="1:7">
      <c r="A185" s="43" t="s">
        <v>396</v>
      </c>
      <c r="B185" s="44" t="s">
        <v>120</v>
      </c>
      <c r="C185" s="70">
        <f>IFERROR(VLOOKUP(A185,Sheet2!A:D,4,0),0)</f>
        <v>0</v>
      </c>
      <c r="D185" s="71">
        <v>0</v>
      </c>
      <c r="E185" s="66"/>
    </row>
    <row r="186" ht="20.25" customHeight="1" spans="1:7">
      <c r="A186" s="43" t="s">
        <v>397</v>
      </c>
      <c r="B186" s="44" t="s">
        <v>122</v>
      </c>
      <c r="C186" s="70">
        <f>IFERROR(VLOOKUP(A186,Sheet2!A:D,4,0),0)</f>
        <v>0</v>
      </c>
      <c r="D186" s="71">
        <v>0</v>
      </c>
      <c r="E186" s="66"/>
    </row>
    <row r="187" ht="20.25" customHeight="1" spans="1:7">
      <c r="A187" s="43" t="s">
        <v>398</v>
      </c>
      <c r="B187" s="44" t="s">
        <v>124</v>
      </c>
      <c r="C187" s="70">
        <f>IFERROR(VLOOKUP(A187,Sheet2!A:D,4,0),0)</f>
        <v>0</v>
      </c>
      <c r="D187" s="71">
        <v>0</v>
      </c>
      <c r="E187" s="66"/>
    </row>
    <row r="188" ht="20.25" customHeight="1" spans="1:7">
      <c r="A188" s="43" t="s">
        <v>399</v>
      </c>
      <c r="B188" s="44" t="s">
        <v>400</v>
      </c>
      <c r="C188" s="70">
        <f>IFERROR(VLOOKUP(A188,Sheet2!A:D,4,0),0)</f>
        <v>0</v>
      </c>
      <c r="D188" s="71">
        <v>0</v>
      </c>
      <c r="E188" s="66"/>
    </row>
    <row r="189" ht="20.25" customHeight="1" spans="1:7">
      <c r="A189" s="43" t="s">
        <v>401</v>
      </c>
      <c r="B189" s="44" t="s">
        <v>138</v>
      </c>
      <c r="C189" s="70">
        <f>IFERROR(VLOOKUP(A189,Sheet2!A:D,4,0),0)</f>
        <v>0</v>
      </c>
      <c r="D189" s="71">
        <v>0</v>
      </c>
      <c r="E189" s="66"/>
    </row>
    <row r="190" ht="20.25" customHeight="1" spans="1:7">
      <c r="A190" s="43" t="s">
        <v>402</v>
      </c>
      <c r="B190" s="44" t="s">
        <v>403</v>
      </c>
      <c r="C190" s="70">
        <f>IFERROR(VLOOKUP(A190,Sheet2!A:D,4,0),0)</f>
        <v>0</v>
      </c>
      <c r="D190" s="71">
        <v>0</v>
      </c>
      <c r="E190" s="66"/>
    </row>
    <row r="191" ht="20.25" customHeight="1" spans="1:7">
      <c r="A191" s="37" t="s">
        <v>404</v>
      </c>
      <c r="B191" s="42" t="s">
        <v>405</v>
      </c>
      <c r="C191" s="67">
        <f>SUM(C192:C198)</f>
        <v>0</v>
      </c>
      <c r="D191" s="71">
        <v>0</v>
      </c>
      <c r="E191" s="66"/>
    </row>
    <row r="192" ht="20.25" customHeight="1" spans="1:7">
      <c r="A192" s="43" t="s">
        <v>406</v>
      </c>
      <c r="B192" s="44" t="s">
        <v>120</v>
      </c>
      <c r="C192" s="70">
        <f>IFERROR(VLOOKUP(A192,Sheet2!A:D,4,0),0)</f>
        <v>0</v>
      </c>
      <c r="D192" s="71">
        <v>0</v>
      </c>
      <c r="E192" s="66"/>
    </row>
    <row r="193" ht="20.25" customHeight="1" spans="1:5">
      <c r="A193" s="43" t="s">
        <v>407</v>
      </c>
      <c r="B193" s="44" t="s">
        <v>122</v>
      </c>
      <c r="C193" s="70">
        <f>IFERROR(VLOOKUP(A193,Sheet2!A:D,4,0),0)</f>
        <v>0</v>
      </c>
      <c r="D193" s="71">
        <v>0</v>
      </c>
      <c r="E193" s="66"/>
    </row>
    <row r="194" ht="20.25" customHeight="1" spans="1:5">
      <c r="A194" s="43" t="s">
        <v>408</v>
      </c>
      <c r="B194" s="44" t="s">
        <v>124</v>
      </c>
      <c r="C194" s="70">
        <f>IFERROR(VLOOKUP(A194,Sheet2!A:D,4,0),0)</f>
        <v>0</v>
      </c>
      <c r="D194" s="71">
        <v>0</v>
      </c>
      <c r="E194" s="66"/>
    </row>
    <row r="195" ht="20.25" customHeight="1" spans="1:5">
      <c r="A195" s="43" t="s">
        <v>409</v>
      </c>
      <c r="B195" s="44" t="s">
        <v>410</v>
      </c>
      <c r="C195" s="70">
        <f>IFERROR(VLOOKUP(A195,Sheet2!A:D,4,0),0)</f>
        <v>0</v>
      </c>
      <c r="D195" s="71">
        <v>0</v>
      </c>
      <c r="E195" s="66"/>
    </row>
    <row r="196" ht="20.25" customHeight="1" spans="1:5">
      <c r="A196" s="43" t="s">
        <v>411</v>
      </c>
      <c r="B196" s="44" t="s">
        <v>412</v>
      </c>
      <c r="C196" s="70">
        <f>IFERROR(VLOOKUP(A196,Sheet2!A:D,4,0),0)</f>
        <v>0</v>
      </c>
      <c r="D196" s="71">
        <v>0</v>
      </c>
      <c r="E196" s="66"/>
    </row>
    <row r="197" ht="20.25" customHeight="1" spans="1:5">
      <c r="A197" s="43" t="s">
        <v>413</v>
      </c>
      <c r="B197" s="44" t="s">
        <v>138</v>
      </c>
      <c r="C197" s="70">
        <f>IFERROR(VLOOKUP(A197,Sheet2!A:D,4,0),0)</f>
        <v>0</v>
      </c>
      <c r="D197" s="71">
        <v>0</v>
      </c>
      <c r="E197" s="66"/>
    </row>
    <row r="198" ht="20.25" customHeight="1" spans="1:5">
      <c r="A198" s="43" t="s">
        <v>414</v>
      </c>
      <c r="B198" s="44" t="s">
        <v>415</v>
      </c>
      <c r="C198" s="70">
        <f>IFERROR(VLOOKUP(A198,Sheet2!A:D,4,0),0)</f>
        <v>0</v>
      </c>
      <c r="D198" s="71">
        <v>0</v>
      </c>
      <c r="E198" s="66"/>
    </row>
    <row r="199" ht="20.25" customHeight="1" spans="1:5">
      <c r="A199" s="37" t="s">
        <v>416</v>
      </c>
      <c r="B199" s="42" t="s">
        <v>417</v>
      </c>
      <c r="C199" s="67">
        <f>SUM(C200:C204)</f>
        <v>0</v>
      </c>
      <c r="D199" s="71">
        <v>0</v>
      </c>
      <c r="E199" s="66"/>
    </row>
    <row r="200" ht="20.25" customHeight="1" spans="1:5">
      <c r="A200" s="43" t="s">
        <v>418</v>
      </c>
      <c r="B200" s="44" t="s">
        <v>120</v>
      </c>
      <c r="C200" s="70">
        <f>IFERROR(VLOOKUP(A200,Sheet2!A:D,4,0),0)</f>
        <v>0</v>
      </c>
      <c r="D200" s="71">
        <v>0</v>
      </c>
      <c r="E200" s="66"/>
    </row>
    <row r="201" ht="20.25" customHeight="1" spans="1:5">
      <c r="A201" s="43" t="s">
        <v>419</v>
      </c>
      <c r="B201" s="44" t="s">
        <v>122</v>
      </c>
      <c r="C201" s="70">
        <f>IFERROR(VLOOKUP(A201,Sheet2!A:D,4,0),0)</f>
        <v>0</v>
      </c>
      <c r="D201" s="71">
        <v>0</v>
      </c>
      <c r="E201" s="66"/>
    </row>
    <row r="202" ht="20.25" customHeight="1" spans="1:5">
      <c r="A202" s="43" t="s">
        <v>420</v>
      </c>
      <c r="B202" s="44" t="s">
        <v>124</v>
      </c>
      <c r="C202" s="70">
        <f>IFERROR(VLOOKUP(A202,Sheet2!A:D,4,0),0)</f>
        <v>0</v>
      </c>
      <c r="D202" s="71">
        <v>0</v>
      </c>
      <c r="E202" s="66"/>
    </row>
    <row r="203" ht="20.25" customHeight="1" spans="1:5">
      <c r="A203" s="43" t="s">
        <v>421</v>
      </c>
      <c r="B203" s="44" t="s">
        <v>138</v>
      </c>
      <c r="C203" s="70">
        <f>IFERROR(VLOOKUP(A203,Sheet2!A:D,4,0),0)</f>
        <v>0</v>
      </c>
      <c r="D203" s="71">
        <v>0</v>
      </c>
      <c r="E203" s="66"/>
    </row>
    <row r="204" ht="20.25" customHeight="1" spans="1:5">
      <c r="A204" s="43" t="s">
        <v>422</v>
      </c>
      <c r="B204" s="44" t="s">
        <v>423</v>
      </c>
      <c r="C204" s="70">
        <f>IFERROR(VLOOKUP(A204,Sheet2!A:D,4,0),0)</f>
        <v>0</v>
      </c>
      <c r="D204" s="71">
        <v>0</v>
      </c>
      <c r="E204" s="66"/>
    </row>
    <row r="205" ht="20.25" customHeight="1" spans="1:5">
      <c r="A205" s="37" t="s">
        <v>424</v>
      </c>
      <c r="B205" s="42" t="s">
        <v>425</v>
      </c>
      <c r="C205" s="67">
        <f>SUM(C206:C210)</f>
        <v>0</v>
      </c>
      <c r="D205" s="71">
        <v>0</v>
      </c>
      <c r="E205" s="66"/>
    </row>
    <row r="206" ht="20.25" customHeight="1" spans="1:5">
      <c r="A206" s="43" t="s">
        <v>426</v>
      </c>
      <c r="B206" s="44" t="s">
        <v>120</v>
      </c>
      <c r="C206" s="70">
        <f>IFERROR(VLOOKUP(A206,Sheet2!A:D,4,0),0)</f>
        <v>0</v>
      </c>
      <c r="D206" s="71">
        <v>0</v>
      </c>
      <c r="E206" s="66"/>
    </row>
    <row r="207" ht="20.25" customHeight="1" spans="1:5">
      <c r="A207" s="43" t="s">
        <v>427</v>
      </c>
      <c r="B207" s="44" t="s">
        <v>122</v>
      </c>
      <c r="C207" s="70">
        <f>IFERROR(VLOOKUP(A207,Sheet2!A:D,4,0),0)</f>
        <v>0</v>
      </c>
      <c r="D207" s="71">
        <v>0</v>
      </c>
      <c r="E207" s="66"/>
    </row>
    <row r="208" ht="20.25" customHeight="1" spans="1:5">
      <c r="A208" s="43" t="s">
        <v>428</v>
      </c>
      <c r="B208" s="44" t="s">
        <v>124</v>
      </c>
      <c r="C208" s="70">
        <f>IFERROR(VLOOKUP(A208,Sheet2!A:D,4,0),0)</f>
        <v>0</v>
      </c>
      <c r="D208" s="71">
        <v>0</v>
      </c>
      <c r="E208" s="66"/>
    </row>
    <row r="209" ht="20.25" customHeight="1" spans="1:5">
      <c r="A209" s="43" t="s">
        <v>429</v>
      </c>
      <c r="B209" s="44" t="s">
        <v>138</v>
      </c>
      <c r="C209" s="70">
        <f>IFERROR(VLOOKUP(A209,Sheet2!A:D,4,0),0)</f>
        <v>0</v>
      </c>
      <c r="D209" s="71">
        <v>0</v>
      </c>
      <c r="E209" s="66"/>
    </row>
    <row r="210" ht="20.25" customHeight="1" spans="1:5">
      <c r="A210" s="43" t="s">
        <v>430</v>
      </c>
      <c r="B210" s="44" t="s">
        <v>431</v>
      </c>
      <c r="C210" s="70">
        <f>IFERROR(VLOOKUP(A210,Sheet2!A:D,4,0),0)</f>
        <v>0</v>
      </c>
      <c r="D210" s="71">
        <v>0</v>
      </c>
      <c r="E210" s="66"/>
    </row>
    <row r="211" ht="20.25" customHeight="1" spans="1:5">
      <c r="A211" s="37" t="s">
        <v>432</v>
      </c>
      <c r="B211" s="42" t="s">
        <v>433</v>
      </c>
      <c r="C211" s="67">
        <f>SUM(C212:C217)</f>
        <v>0</v>
      </c>
      <c r="D211" s="71">
        <v>0</v>
      </c>
      <c r="E211" s="66"/>
    </row>
    <row r="212" ht="20.25" customHeight="1" spans="1:5">
      <c r="A212" s="43" t="s">
        <v>434</v>
      </c>
      <c r="B212" s="44" t="s">
        <v>120</v>
      </c>
      <c r="C212" s="70">
        <f>IFERROR(VLOOKUP(A212,Sheet2!A:D,4,0),0)</f>
        <v>0</v>
      </c>
      <c r="D212" s="71">
        <v>0</v>
      </c>
      <c r="E212" s="66"/>
    </row>
    <row r="213" ht="20.25" customHeight="1" spans="1:5">
      <c r="A213" s="43" t="s">
        <v>435</v>
      </c>
      <c r="B213" s="44" t="s">
        <v>122</v>
      </c>
      <c r="C213" s="70">
        <f>IFERROR(VLOOKUP(A213,Sheet2!A:D,4,0),0)</f>
        <v>0</v>
      </c>
      <c r="D213" s="71">
        <v>0</v>
      </c>
      <c r="E213" s="66"/>
    </row>
    <row r="214" ht="20.25" customHeight="1" spans="1:5">
      <c r="A214" s="43" t="s">
        <v>436</v>
      </c>
      <c r="B214" s="44" t="s">
        <v>124</v>
      </c>
      <c r="C214" s="70">
        <f>IFERROR(VLOOKUP(A214,Sheet2!A:D,4,0),0)</f>
        <v>0</v>
      </c>
      <c r="D214" s="71">
        <v>0</v>
      </c>
      <c r="E214" s="66"/>
    </row>
    <row r="215" ht="20.25" customHeight="1" spans="1:5">
      <c r="A215" s="43" t="s">
        <v>437</v>
      </c>
      <c r="B215" s="44" t="s">
        <v>438</v>
      </c>
      <c r="C215" s="70">
        <f>IFERROR(VLOOKUP(A215,Sheet2!A:D,4,0),0)</f>
        <v>0</v>
      </c>
      <c r="D215" s="71">
        <v>0</v>
      </c>
      <c r="E215" s="66"/>
    </row>
    <row r="216" ht="20.25" customHeight="1" spans="1:5">
      <c r="A216" s="43" t="s">
        <v>439</v>
      </c>
      <c r="B216" s="44" t="s">
        <v>138</v>
      </c>
      <c r="C216" s="70">
        <f>IFERROR(VLOOKUP(A216,Sheet2!A:D,4,0),0)</f>
        <v>0</v>
      </c>
      <c r="D216" s="71">
        <v>0</v>
      </c>
      <c r="E216" s="66"/>
    </row>
    <row r="217" ht="20.25" customHeight="1" spans="1:5">
      <c r="A217" s="43" t="s">
        <v>440</v>
      </c>
      <c r="B217" s="44" t="s">
        <v>441</v>
      </c>
      <c r="C217" s="70">
        <f>IFERROR(VLOOKUP(A217,Sheet2!A:D,4,0),0)</f>
        <v>0</v>
      </c>
      <c r="D217" s="71">
        <v>0</v>
      </c>
      <c r="E217" s="66"/>
    </row>
    <row r="218" ht="20.25" customHeight="1" spans="1:5">
      <c r="A218" s="37" t="s">
        <v>442</v>
      </c>
      <c r="B218" s="42" t="s">
        <v>443</v>
      </c>
      <c r="C218" s="67">
        <f>SUM(C219:C232)</f>
        <v>0</v>
      </c>
      <c r="D218" s="71">
        <v>0</v>
      </c>
      <c r="E218" s="66"/>
    </row>
    <row r="219" ht="20.25" customHeight="1" spans="1:5">
      <c r="A219" s="43" t="s">
        <v>444</v>
      </c>
      <c r="B219" s="44" t="s">
        <v>120</v>
      </c>
      <c r="C219" s="70">
        <f>IFERROR(VLOOKUP(A219,Sheet2!A:D,4,0),0)</f>
        <v>0</v>
      </c>
      <c r="D219" s="71">
        <v>0</v>
      </c>
      <c r="E219" s="66"/>
    </row>
    <row r="220" ht="20.25" customHeight="1" spans="1:5">
      <c r="A220" s="43" t="s">
        <v>445</v>
      </c>
      <c r="B220" s="44" t="s">
        <v>122</v>
      </c>
      <c r="C220" s="70">
        <f>IFERROR(VLOOKUP(A220,Sheet2!A:D,4,0),0)</f>
        <v>0</v>
      </c>
      <c r="D220" s="71">
        <v>0</v>
      </c>
      <c r="E220" s="66"/>
    </row>
    <row r="221" ht="20.25" customHeight="1" spans="1:5">
      <c r="A221" s="43" t="s">
        <v>446</v>
      </c>
      <c r="B221" s="44" t="s">
        <v>124</v>
      </c>
      <c r="C221" s="70">
        <f>IFERROR(VLOOKUP(A221,Sheet2!A:D,4,0),0)</f>
        <v>0</v>
      </c>
      <c r="D221" s="71">
        <v>0</v>
      </c>
      <c r="E221" s="66"/>
    </row>
    <row r="222" ht="20.25" customHeight="1" spans="1:5">
      <c r="A222" s="43" t="s">
        <v>447</v>
      </c>
      <c r="B222" s="44" t="s">
        <v>448</v>
      </c>
      <c r="C222" s="70">
        <f>IFERROR(VLOOKUP(A222,Sheet2!A:D,4,0),0)</f>
        <v>0</v>
      </c>
      <c r="D222" s="71">
        <v>0</v>
      </c>
      <c r="E222" s="66"/>
    </row>
    <row r="223" ht="20.25" customHeight="1" spans="1:5">
      <c r="A223" s="43" t="s">
        <v>449</v>
      </c>
      <c r="B223" s="44" t="s">
        <v>450</v>
      </c>
      <c r="C223" s="70">
        <f>IFERROR(VLOOKUP(A223,Sheet2!A:D,4,0),0)</f>
        <v>0</v>
      </c>
      <c r="D223" s="71">
        <v>0</v>
      </c>
      <c r="E223" s="66"/>
    </row>
    <row r="224" ht="20.25" customHeight="1" spans="1:5">
      <c r="A224" s="43" t="s">
        <v>451</v>
      </c>
      <c r="B224" s="44" t="s">
        <v>221</v>
      </c>
      <c r="C224" s="70">
        <f>IFERROR(VLOOKUP(A224,Sheet2!A:D,4,0),0)</f>
        <v>0</v>
      </c>
      <c r="D224" s="71">
        <v>0</v>
      </c>
      <c r="E224" s="66"/>
    </row>
    <row r="225" ht="20.25" customHeight="1" spans="1:5">
      <c r="A225" s="43" t="s">
        <v>452</v>
      </c>
      <c r="B225" s="44" t="s">
        <v>453</v>
      </c>
      <c r="C225" s="70">
        <f>IFERROR(VLOOKUP(A225,Sheet2!A:D,4,0),0)</f>
        <v>0</v>
      </c>
      <c r="D225" s="71">
        <v>0</v>
      </c>
      <c r="E225" s="66"/>
    </row>
    <row r="226" ht="20.25" customHeight="1" spans="1:5">
      <c r="A226" s="43" t="s">
        <v>454</v>
      </c>
      <c r="B226" s="44" t="s">
        <v>455</v>
      </c>
      <c r="C226" s="70">
        <f>IFERROR(VLOOKUP(A226,Sheet2!A:D,4,0),0)</f>
        <v>0</v>
      </c>
      <c r="D226" s="71">
        <v>0</v>
      </c>
      <c r="E226" s="66"/>
    </row>
    <row r="227" ht="20.25" customHeight="1" spans="1:5">
      <c r="A227" s="43" t="s">
        <v>456</v>
      </c>
      <c r="B227" s="44" t="s">
        <v>457</v>
      </c>
      <c r="C227" s="70">
        <f>IFERROR(VLOOKUP(A227,Sheet2!A:D,4,0),0)</f>
        <v>0</v>
      </c>
      <c r="D227" s="71">
        <v>0</v>
      </c>
      <c r="E227" s="66"/>
    </row>
    <row r="228" ht="20.25" customHeight="1" spans="1:5">
      <c r="A228" s="43" t="s">
        <v>458</v>
      </c>
      <c r="B228" s="44" t="s">
        <v>459</v>
      </c>
      <c r="C228" s="70">
        <f>IFERROR(VLOOKUP(A228,Sheet2!A:D,4,0),0)</f>
        <v>0</v>
      </c>
      <c r="D228" s="71">
        <v>0</v>
      </c>
      <c r="E228" s="66"/>
    </row>
    <row r="229" ht="20.25" customHeight="1" spans="1:5">
      <c r="A229" s="43" t="s">
        <v>460</v>
      </c>
      <c r="B229" s="44" t="s">
        <v>461</v>
      </c>
      <c r="C229" s="70">
        <f>IFERROR(VLOOKUP(A229,Sheet2!A:D,4,0),0)</f>
        <v>0</v>
      </c>
      <c r="D229" s="71">
        <v>0</v>
      </c>
      <c r="E229" s="66"/>
    </row>
    <row r="230" ht="20.25" customHeight="1" spans="1:5">
      <c r="A230" s="43" t="s">
        <v>462</v>
      </c>
      <c r="B230" s="44" t="s">
        <v>463</v>
      </c>
      <c r="C230" s="70">
        <f>IFERROR(VLOOKUP(A230,Sheet2!A:D,4,0),0)</f>
        <v>0</v>
      </c>
      <c r="D230" s="71">
        <v>0</v>
      </c>
      <c r="E230" s="66"/>
    </row>
    <row r="231" ht="20.25" customHeight="1" spans="1:5">
      <c r="A231" s="43" t="s">
        <v>464</v>
      </c>
      <c r="B231" s="44" t="s">
        <v>138</v>
      </c>
      <c r="C231" s="70">
        <f>IFERROR(VLOOKUP(A231,Sheet2!A:D,4,0),0)</f>
        <v>0</v>
      </c>
      <c r="D231" s="71">
        <v>0</v>
      </c>
      <c r="E231" s="66"/>
    </row>
    <row r="232" ht="20.25" customHeight="1" spans="1:5">
      <c r="A232" s="43" t="s">
        <v>465</v>
      </c>
      <c r="B232" s="44" t="s">
        <v>466</v>
      </c>
      <c r="C232" s="70">
        <f>IFERROR(VLOOKUP(A232,Sheet2!A:D,4,0),0)</f>
        <v>0</v>
      </c>
      <c r="D232" s="71">
        <v>0</v>
      </c>
      <c r="E232" s="66"/>
    </row>
    <row r="233" ht="20.25" customHeight="1" spans="1:5">
      <c r="A233" s="37" t="s">
        <v>467</v>
      </c>
      <c r="B233" s="42" t="s">
        <v>468</v>
      </c>
      <c r="C233" s="67">
        <f>SUM(C234:C235)</f>
        <v>0</v>
      </c>
      <c r="D233" s="71">
        <v>0</v>
      </c>
      <c r="E233" s="66"/>
    </row>
    <row r="234" ht="20.25" customHeight="1" spans="1:5">
      <c r="A234" s="43" t="s">
        <v>469</v>
      </c>
      <c r="B234" s="44" t="s">
        <v>470</v>
      </c>
      <c r="C234" s="70">
        <f>IFERROR(VLOOKUP(A234,Sheet2!A:D,4,0),0)</f>
        <v>0</v>
      </c>
      <c r="D234" s="71">
        <v>0</v>
      </c>
      <c r="E234" s="66"/>
    </row>
    <row r="235" ht="20.25" customHeight="1" spans="1:5">
      <c r="A235" s="43" t="s">
        <v>471</v>
      </c>
      <c r="B235" s="44" t="s">
        <v>472</v>
      </c>
      <c r="C235" s="70">
        <f>IFERROR(VLOOKUP(A235,Sheet2!A:D,4,0),0)</f>
        <v>0</v>
      </c>
      <c r="D235" s="71">
        <v>0</v>
      </c>
      <c r="E235" s="66"/>
    </row>
    <row r="236" ht="20.25" customHeight="1" spans="1:5">
      <c r="A236" s="37" t="s">
        <v>473</v>
      </c>
      <c r="B236" s="42" t="s">
        <v>474</v>
      </c>
      <c r="C236" s="67">
        <f>C237+C244+C247+C250+C256+C261+C263+C268+C274</f>
        <v>0</v>
      </c>
      <c r="D236" s="71">
        <v>0</v>
      </c>
      <c r="E236" s="66"/>
    </row>
    <row r="237" ht="20.25" customHeight="1" spans="1:5">
      <c r="A237" s="37" t="s">
        <v>475</v>
      </c>
      <c r="B237" s="42" t="s">
        <v>476</v>
      </c>
      <c r="C237" s="67">
        <f>SUM(C238:C243)</f>
        <v>0</v>
      </c>
      <c r="D237" s="71">
        <v>0</v>
      </c>
      <c r="E237" s="66"/>
    </row>
    <row r="238" ht="20.25" customHeight="1" spans="1:5">
      <c r="A238" s="43" t="s">
        <v>477</v>
      </c>
      <c r="B238" s="44" t="s">
        <v>120</v>
      </c>
      <c r="C238" s="70">
        <f>IFERROR(VLOOKUP(A238,Sheet2!A:D,4,0),0)</f>
        <v>0</v>
      </c>
      <c r="D238" s="71">
        <v>0</v>
      </c>
      <c r="E238" s="66"/>
    </row>
    <row r="239" ht="20.25" customHeight="1" spans="1:5">
      <c r="A239" s="43" t="s">
        <v>478</v>
      </c>
      <c r="B239" s="44" t="s">
        <v>122</v>
      </c>
      <c r="C239" s="70">
        <f>IFERROR(VLOOKUP(A239,Sheet2!A:D,4,0),0)</f>
        <v>0</v>
      </c>
      <c r="D239" s="71">
        <v>0</v>
      </c>
      <c r="E239" s="66"/>
    </row>
    <row r="240" ht="20.25" customHeight="1" spans="1:5">
      <c r="A240" s="43" t="s">
        <v>479</v>
      </c>
      <c r="B240" s="44" t="s">
        <v>124</v>
      </c>
      <c r="C240" s="70">
        <f>IFERROR(VLOOKUP(A240,Sheet2!A:D,4,0),0)</f>
        <v>0</v>
      </c>
      <c r="D240" s="71">
        <v>0</v>
      </c>
      <c r="E240" s="66"/>
    </row>
    <row r="241" ht="20.25" customHeight="1" spans="1:5">
      <c r="A241" s="43" t="s">
        <v>480</v>
      </c>
      <c r="B241" s="44" t="s">
        <v>380</v>
      </c>
      <c r="C241" s="70">
        <f>IFERROR(VLOOKUP(A241,Sheet2!A:D,4,0),0)</f>
        <v>0</v>
      </c>
      <c r="D241" s="71">
        <v>0</v>
      </c>
      <c r="E241" s="66"/>
    </row>
    <row r="242" ht="20.25" customHeight="1" spans="1:5">
      <c r="A242" s="43" t="s">
        <v>481</v>
      </c>
      <c r="B242" s="44" t="s">
        <v>138</v>
      </c>
      <c r="C242" s="70">
        <f>IFERROR(VLOOKUP(A242,Sheet2!A:D,4,0),0)</f>
        <v>0</v>
      </c>
      <c r="D242" s="71">
        <v>0</v>
      </c>
      <c r="E242" s="66"/>
    </row>
    <row r="243" ht="20.25" customHeight="1" spans="1:5">
      <c r="A243" s="43" t="s">
        <v>482</v>
      </c>
      <c r="B243" s="44" t="s">
        <v>483</v>
      </c>
      <c r="C243" s="70">
        <f>IFERROR(VLOOKUP(A243,Sheet2!A:D,4,0),0)</f>
        <v>0</v>
      </c>
      <c r="D243" s="71">
        <v>0</v>
      </c>
      <c r="E243" s="66"/>
    </row>
    <row r="244" ht="20.25" customHeight="1" spans="1:5">
      <c r="A244" s="37" t="s">
        <v>484</v>
      </c>
      <c r="B244" s="42" t="s">
        <v>485</v>
      </c>
      <c r="C244" s="67">
        <f>SUM(C245:C246)</f>
        <v>0</v>
      </c>
      <c r="D244" s="71">
        <v>0</v>
      </c>
      <c r="E244" s="66"/>
    </row>
    <row r="245" ht="20.25" customHeight="1" spans="1:5">
      <c r="A245" s="43" t="s">
        <v>486</v>
      </c>
      <c r="B245" s="44" t="s">
        <v>487</v>
      </c>
      <c r="C245" s="70">
        <f>IFERROR(VLOOKUP(A245,Sheet2!A:D,4,0),0)</f>
        <v>0</v>
      </c>
      <c r="D245" s="71">
        <v>0</v>
      </c>
      <c r="E245" s="66"/>
    </row>
    <row r="246" ht="20.25" customHeight="1" spans="1:5">
      <c r="A246" s="43" t="s">
        <v>488</v>
      </c>
      <c r="B246" s="44" t="s">
        <v>489</v>
      </c>
      <c r="C246" s="70">
        <f>IFERROR(VLOOKUP(A246,Sheet2!A:D,4,0),0)</f>
        <v>0</v>
      </c>
      <c r="D246" s="71">
        <v>0</v>
      </c>
      <c r="E246" s="66"/>
    </row>
    <row r="247" ht="20.25" customHeight="1" spans="1:5">
      <c r="A247" s="37" t="s">
        <v>490</v>
      </c>
      <c r="B247" s="42" t="s">
        <v>491</v>
      </c>
      <c r="C247" s="67">
        <f>SUM(C248:C249)</f>
        <v>0</v>
      </c>
      <c r="D247" s="71">
        <v>0</v>
      </c>
      <c r="E247" s="66"/>
    </row>
    <row r="248" ht="20.25" customHeight="1" spans="1:5">
      <c r="A248" s="43" t="s">
        <v>492</v>
      </c>
      <c r="B248" s="44" t="s">
        <v>493</v>
      </c>
      <c r="C248" s="70">
        <f>IFERROR(VLOOKUP(A248,Sheet2!A:D,4,0),0)</f>
        <v>0</v>
      </c>
      <c r="D248" s="71">
        <v>0</v>
      </c>
      <c r="E248" s="66"/>
    </row>
    <row r="249" ht="20.25" customHeight="1" spans="1:5">
      <c r="A249" s="43" t="s">
        <v>494</v>
      </c>
      <c r="B249" s="44" t="s">
        <v>495</v>
      </c>
      <c r="C249" s="70">
        <f>IFERROR(VLOOKUP(A249,Sheet2!A:D,4,0),0)</f>
        <v>0</v>
      </c>
      <c r="D249" s="71">
        <v>0</v>
      </c>
      <c r="E249" s="66"/>
    </row>
    <row r="250" ht="20.25" customHeight="1" spans="1:5">
      <c r="A250" s="37" t="s">
        <v>496</v>
      </c>
      <c r="B250" s="42" t="s">
        <v>497</v>
      </c>
      <c r="C250" s="67">
        <f>SUM(C251:C255)</f>
        <v>0</v>
      </c>
      <c r="D250" s="71">
        <v>0</v>
      </c>
      <c r="E250" s="66"/>
    </row>
    <row r="251" ht="20.25" customHeight="1" spans="1:5">
      <c r="A251" s="43" t="s">
        <v>498</v>
      </c>
      <c r="B251" s="44" t="s">
        <v>499</v>
      </c>
      <c r="C251" s="70">
        <f>IFERROR(VLOOKUP(A251,Sheet2!A:D,4,0),0)</f>
        <v>0</v>
      </c>
      <c r="D251" s="71">
        <v>0</v>
      </c>
      <c r="E251" s="66"/>
    </row>
    <row r="252" ht="20.25" customHeight="1" spans="1:5">
      <c r="A252" s="43" t="s">
        <v>500</v>
      </c>
      <c r="B252" s="44" t="s">
        <v>501</v>
      </c>
      <c r="C252" s="70">
        <f>IFERROR(VLOOKUP(A252,Sheet2!A:D,4,0),0)</f>
        <v>0</v>
      </c>
      <c r="D252" s="71">
        <v>0</v>
      </c>
      <c r="E252" s="66"/>
    </row>
    <row r="253" ht="20.25" customHeight="1" spans="1:5">
      <c r="A253" s="43" t="s">
        <v>502</v>
      </c>
      <c r="B253" s="44" t="s">
        <v>503</v>
      </c>
      <c r="C253" s="70">
        <f>IFERROR(VLOOKUP(A253,Sheet2!A:D,4,0),0)</f>
        <v>0</v>
      </c>
      <c r="D253" s="71">
        <v>0</v>
      </c>
      <c r="E253" s="66"/>
    </row>
    <row r="254" ht="20.25" customHeight="1" spans="1:5">
      <c r="A254" s="43" t="s">
        <v>504</v>
      </c>
      <c r="B254" s="44" t="s">
        <v>505</v>
      </c>
      <c r="C254" s="70">
        <f>IFERROR(VLOOKUP(A254,Sheet2!A:D,4,0),0)</f>
        <v>0</v>
      </c>
      <c r="D254" s="71">
        <v>0</v>
      </c>
      <c r="E254" s="66"/>
    </row>
    <row r="255" ht="20.25" customHeight="1" spans="1:5">
      <c r="A255" s="43" t="s">
        <v>506</v>
      </c>
      <c r="B255" s="44" t="s">
        <v>507</v>
      </c>
      <c r="C255" s="70">
        <f>IFERROR(VLOOKUP(A255,Sheet2!A:D,4,0),0)</f>
        <v>0</v>
      </c>
      <c r="D255" s="71">
        <v>0</v>
      </c>
      <c r="E255" s="66"/>
    </row>
    <row r="256" ht="20.25" customHeight="1" spans="1:5">
      <c r="A256" s="37" t="s">
        <v>508</v>
      </c>
      <c r="B256" s="42" t="s">
        <v>509</v>
      </c>
      <c r="C256" s="67">
        <f>SUM(C257:C260)</f>
        <v>0</v>
      </c>
      <c r="D256" s="71">
        <v>0</v>
      </c>
      <c r="E256" s="66"/>
    </row>
    <row r="257" ht="20.25" customHeight="1" spans="1:5">
      <c r="A257" s="43" t="s">
        <v>510</v>
      </c>
      <c r="B257" s="44" t="s">
        <v>511</v>
      </c>
      <c r="C257" s="70">
        <f>IFERROR(VLOOKUP(A257,Sheet2!A:D,4,0),0)</f>
        <v>0</v>
      </c>
      <c r="D257" s="71">
        <v>0</v>
      </c>
      <c r="E257" s="66"/>
    </row>
    <row r="258" ht="20.25" customHeight="1" spans="1:5">
      <c r="A258" s="43" t="s">
        <v>512</v>
      </c>
      <c r="B258" s="44" t="s">
        <v>513</v>
      </c>
      <c r="C258" s="70">
        <f>IFERROR(VLOOKUP(A258,Sheet2!A:D,4,0),0)</f>
        <v>0</v>
      </c>
      <c r="D258" s="71">
        <v>0</v>
      </c>
      <c r="E258" s="66"/>
    </row>
    <row r="259" ht="20.25" customHeight="1" spans="1:5">
      <c r="A259" s="43" t="s">
        <v>514</v>
      </c>
      <c r="B259" s="44" t="s">
        <v>515</v>
      </c>
      <c r="C259" s="70">
        <f>IFERROR(VLOOKUP(A259,Sheet2!A:D,4,0),0)</f>
        <v>0</v>
      </c>
      <c r="D259" s="71">
        <v>0</v>
      </c>
      <c r="E259" s="66"/>
    </row>
    <row r="260" ht="20.25" customHeight="1" spans="1:5">
      <c r="A260" s="43" t="s">
        <v>516</v>
      </c>
      <c r="B260" s="44" t="s">
        <v>517</v>
      </c>
      <c r="C260" s="70">
        <f>IFERROR(VLOOKUP(A260,Sheet2!A:D,4,0),0)</f>
        <v>0</v>
      </c>
      <c r="D260" s="71">
        <v>0</v>
      </c>
      <c r="E260" s="66"/>
    </row>
    <row r="261" ht="20.25" customHeight="1" spans="1:5">
      <c r="A261" s="37" t="s">
        <v>518</v>
      </c>
      <c r="B261" s="42" t="s">
        <v>519</v>
      </c>
      <c r="C261" s="67">
        <f>SUM(C262)</f>
        <v>0</v>
      </c>
      <c r="D261" s="71">
        <v>0</v>
      </c>
      <c r="E261" s="66"/>
    </row>
    <row r="262" ht="20.25" customHeight="1" spans="1:5">
      <c r="A262" s="43" t="s">
        <v>520</v>
      </c>
      <c r="B262" s="44" t="s">
        <v>521</v>
      </c>
      <c r="C262" s="70">
        <f>IFERROR(VLOOKUP(A262,Sheet2!A:D,4,0),0)</f>
        <v>0</v>
      </c>
      <c r="D262" s="71">
        <v>0</v>
      </c>
      <c r="E262" s="66"/>
    </row>
    <row r="263" ht="20.25" customHeight="1" spans="1:5">
      <c r="A263" s="37" t="s">
        <v>522</v>
      </c>
      <c r="B263" s="42" t="s">
        <v>523</v>
      </c>
      <c r="C263" s="67">
        <f>SUM(C264:C267)</f>
        <v>0</v>
      </c>
      <c r="D263" s="71">
        <v>0</v>
      </c>
      <c r="E263" s="66"/>
    </row>
    <row r="264" ht="20.25" customHeight="1" spans="1:5">
      <c r="A264" s="43" t="s">
        <v>524</v>
      </c>
      <c r="B264" s="44" t="s">
        <v>525</v>
      </c>
      <c r="C264" s="70">
        <f>IFERROR(VLOOKUP(A264,Sheet2!A:D,4,0),0)</f>
        <v>0</v>
      </c>
      <c r="D264" s="71">
        <v>0</v>
      </c>
      <c r="E264" s="66"/>
    </row>
    <row r="265" ht="20.25" customHeight="1" spans="1:5">
      <c r="A265" s="43" t="s">
        <v>526</v>
      </c>
      <c r="B265" s="44" t="s">
        <v>527</v>
      </c>
      <c r="C265" s="70">
        <f>IFERROR(VLOOKUP(A265,Sheet2!A:D,4,0),0)</f>
        <v>0</v>
      </c>
      <c r="D265" s="71">
        <v>0</v>
      </c>
      <c r="E265" s="66"/>
    </row>
    <row r="266" ht="20.25" customHeight="1" spans="1:5">
      <c r="A266" s="43" t="s">
        <v>528</v>
      </c>
      <c r="B266" s="44" t="s">
        <v>529</v>
      </c>
      <c r="C266" s="70">
        <f>IFERROR(VLOOKUP(A266,Sheet2!A:D,4,0),0)</f>
        <v>0</v>
      </c>
      <c r="D266" s="71">
        <v>0</v>
      </c>
      <c r="E266" s="66"/>
    </row>
    <row r="267" ht="20.25" customHeight="1" spans="1:5">
      <c r="A267" s="43" t="s">
        <v>530</v>
      </c>
      <c r="B267" s="44" t="s">
        <v>44</v>
      </c>
      <c r="C267" s="70">
        <f>IFERROR(VLOOKUP(A267,Sheet2!A:D,4,0),0)</f>
        <v>0</v>
      </c>
      <c r="D267" s="71">
        <v>0</v>
      </c>
      <c r="E267" s="66"/>
    </row>
    <row r="268" ht="20.25" customHeight="1" spans="1:5">
      <c r="A268" s="37" t="s">
        <v>531</v>
      </c>
      <c r="B268" s="42" t="s">
        <v>532</v>
      </c>
      <c r="C268" s="67">
        <f>SUM(C269:C273)</f>
        <v>0</v>
      </c>
      <c r="D268" s="71">
        <v>0</v>
      </c>
      <c r="E268" s="66"/>
    </row>
    <row r="269" ht="20.25" customHeight="1" spans="1:5">
      <c r="A269" s="43" t="s">
        <v>533</v>
      </c>
      <c r="B269" s="44" t="s">
        <v>120</v>
      </c>
      <c r="C269" s="70">
        <f>IFERROR(VLOOKUP(A269,Sheet2!A:D,4,0),0)</f>
        <v>0</v>
      </c>
      <c r="D269" s="71">
        <v>0</v>
      </c>
      <c r="E269" s="66"/>
    </row>
    <row r="270" ht="20.25" customHeight="1" spans="1:5">
      <c r="A270" s="43" t="s">
        <v>534</v>
      </c>
      <c r="B270" s="44" t="s">
        <v>122</v>
      </c>
      <c r="C270" s="70">
        <f>IFERROR(VLOOKUP(A270,Sheet2!A:D,4,0),0)</f>
        <v>0</v>
      </c>
      <c r="D270" s="71">
        <v>0</v>
      </c>
      <c r="E270" s="66"/>
    </row>
    <row r="271" ht="20.25" customHeight="1" spans="1:5">
      <c r="A271" s="43" t="s">
        <v>535</v>
      </c>
      <c r="B271" s="44" t="s">
        <v>124</v>
      </c>
      <c r="C271" s="70">
        <f>IFERROR(VLOOKUP(A271,Sheet2!A:D,4,0),0)</f>
        <v>0</v>
      </c>
      <c r="D271" s="71">
        <v>0</v>
      </c>
      <c r="E271" s="66"/>
    </row>
    <row r="272" ht="20.25" customHeight="1" spans="1:5">
      <c r="A272" s="43" t="s">
        <v>536</v>
      </c>
      <c r="B272" s="44" t="s">
        <v>138</v>
      </c>
      <c r="C272" s="70">
        <f>IFERROR(VLOOKUP(A272,Sheet2!A:D,4,0),0)</f>
        <v>0</v>
      </c>
      <c r="D272" s="71">
        <v>0</v>
      </c>
      <c r="E272" s="66"/>
    </row>
    <row r="273" ht="20.25" customHeight="1" spans="1:7">
      <c r="A273" s="43" t="s">
        <v>537</v>
      </c>
      <c r="B273" s="44" t="s">
        <v>538</v>
      </c>
      <c r="C273" s="70">
        <f>IFERROR(VLOOKUP(A273,Sheet2!A:D,4,0),0)</f>
        <v>0</v>
      </c>
      <c r="D273" s="71">
        <v>0</v>
      </c>
      <c r="E273" s="66"/>
    </row>
    <row r="274" ht="20.25" customHeight="1" spans="1:7">
      <c r="A274" s="37" t="s">
        <v>539</v>
      </c>
      <c r="B274" s="42" t="s">
        <v>540</v>
      </c>
      <c r="C274" s="67">
        <f>C275</f>
        <v>0</v>
      </c>
      <c r="D274" s="71">
        <v>0</v>
      </c>
      <c r="E274" s="66"/>
    </row>
    <row r="275" ht="20.25" customHeight="1" spans="1:7">
      <c r="A275" s="43" t="s">
        <v>541</v>
      </c>
      <c r="B275" s="44" t="s">
        <v>542</v>
      </c>
      <c r="C275" s="70">
        <f>IFERROR(VLOOKUP(A275,Sheet2!A:D,4,0),0)</f>
        <v>0</v>
      </c>
      <c r="D275" s="71">
        <v>0</v>
      </c>
      <c r="E275" s="66"/>
    </row>
    <row r="276" s="49" customFormat="1" ht="20.25" customHeight="1" spans="1:7">
      <c r="A276" s="37" t="s">
        <v>543</v>
      </c>
      <c r="B276" s="42" t="s">
        <v>16</v>
      </c>
      <c r="C276" s="67">
        <f>C277+C279+C281+C283+C293</f>
        <v>17</v>
      </c>
      <c r="D276" s="72">
        <f>D277+D279+D281+D283+D293</f>
        <v>8.987122</v>
      </c>
      <c r="E276" s="66">
        <f>D276/C276*100%</f>
        <v>0.528654235294118</v>
      </c>
      <c r="G276" s="74"/>
    </row>
    <row r="277" ht="20.25" customHeight="1" spans="1:7">
      <c r="A277" s="37" t="s">
        <v>544</v>
      </c>
      <c r="B277" s="42" t="s">
        <v>545</v>
      </c>
      <c r="C277" s="67">
        <f>C278</f>
        <v>0</v>
      </c>
      <c r="D277" s="71">
        <v>0</v>
      </c>
      <c r="E277" s="66"/>
    </row>
    <row r="278" ht="20.25" customHeight="1" spans="1:7">
      <c r="A278" s="43" t="s">
        <v>546</v>
      </c>
      <c r="B278" s="44" t="s">
        <v>547</v>
      </c>
      <c r="C278" s="70">
        <f>IFERROR(VLOOKUP(A278,Sheet2!A:D,4,0),0)</f>
        <v>0</v>
      </c>
      <c r="D278" s="71">
        <v>0</v>
      </c>
      <c r="E278" s="66"/>
    </row>
    <row r="279" ht="20.25" customHeight="1" spans="1:7">
      <c r="A279" s="37" t="s">
        <v>548</v>
      </c>
      <c r="B279" s="42" t="s">
        <v>549</v>
      </c>
      <c r="C279" s="67">
        <f>C280</f>
        <v>0</v>
      </c>
      <c r="D279" s="71">
        <v>0</v>
      </c>
      <c r="E279" s="66"/>
    </row>
    <row r="280" s="50" customFormat="1" ht="20.25" customHeight="1" spans="1:7">
      <c r="A280" s="75" t="s">
        <v>550</v>
      </c>
      <c r="B280" s="76" t="s">
        <v>551</v>
      </c>
      <c r="C280" s="70">
        <f>IFERROR(VLOOKUP(A280,Sheet2!A:D,4,0),0)</f>
        <v>0</v>
      </c>
      <c r="D280" s="71">
        <v>0</v>
      </c>
      <c r="E280" s="77"/>
      <c r="G280" s="78"/>
    </row>
    <row r="281" ht="20.25" customHeight="1" spans="1:7">
      <c r="A281" s="37" t="s">
        <v>552</v>
      </c>
      <c r="B281" s="42" t="s">
        <v>553</v>
      </c>
      <c r="C281" s="67">
        <f>C282</f>
        <v>0</v>
      </c>
      <c r="D281" s="71">
        <v>0</v>
      </c>
      <c r="E281" s="66"/>
    </row>
    <row r="282" ht="20.25" customHeight="1" spans="1:7">
      <c r="A282" s="43" t="s">
        <v>554</v>
      </c>
      <c r="B282" s="44" t="s">
        <v>555</v>
      </c>
      <c r="C282" s="70">
        <f>IFERROR(VLOOKUP(A282,Sheet2!A:D,4,0),0)</f>
        <v>0</v>
      </c>
      <c r="D282" s="71">
        <v>0</v>
      </c>
      <c r="E282" s="66"/>
    </row>
    <row r="283" ht="20.25" customHeight="1" spans="1:7">
      <c r="A283" s="37" t="s">
        <v>556</v>
      </c>
      <c r="B283" s="42" t="s">
        <v>557</v>
      </c>
      <c r="C283" s="67">
        <f>SUM(C284:C292)</f>
        <v>13</v>
      </c>
      <c r="D283" s="68">
        <f>SUM(D284:D292)</f>
        <v>8.494422</v>
      </c>
      <c r="E283" s="66">
        <f>D283/C283*100%</f>
        <v>0.653417076923077</v>
      </c>
    </row>
    <row r="284" ht="20.25" customHeight="1" spans="1:7">
      <c r="A284" s="43" t="s">
        <v>558</v>
      </c>
      <c r="B284" s="44" t="s">
        <v>559</v>
      </c>
      <c r="C284" s="73">
        <v>8</v>
      </c>
      <c r="D284" s="71">
        <v>8.494422</v>
      </c>
      <c r="E284" s="66">
        <f>D284/C284*100%</f>
        <v>1.06180275</v>
      </c>
    </row>
    <row r="285" ht="20.25" customHeight="1" spans="1:7">
      <c r="A285" s="43" t="s">
        <v>560</v>
      </c>
      <c r="B285" s="44" t="s">
        <v>561</v>
      </c>
      <c r="C285" s="73">
        <f>IFERROR(VLOOKUP(A285,[1]Sheet2!A:D,4,0),0)</f>
        <v>0</v>
      </c>
      <c r="D285" s="71"/>
      <c r="E285" s="66"/>
    </row>
    <row r="286" ht="20.25" customHeight="1" spans="1:7">
      <c r="A286" s="43" t="s">
        <v>562</v>
      </c>
      <c r="B286" s="44" t="s">
        <v>563</v>
      </c>
      <c r="C286" s="73">
        <f>IFERROR(VLOOKUP(A286,[1]Sheet2!A:D,4,0),0)</f>
        <v>0</v>
      </c>
      <c r="D286" s="71"/>
      <c r="E286" s="66"/>
    </row>
    <row r="287" ht="20.25" customHeight="1" spans="1:7">
      <c r="A287" s="43" t="s">
        <v>564</v>
      </c>
      <c r="B287" s="44" t="s">
        <v>565</v>
      </c>
      <c r="C287" s="73">
        <f>IFERROR(VLOOKUP(A287,[1]Sheet2!A:D,4,0),0)</f>
        <v>0</v>
      </c>
      <c r="D287" s="71"/>
      <c r="E287" s="66"/>
    </row>
    <row r="288" ht="20.25" customHeight="1" spans="1:7">
      <c r="A288" s="43" t="s">
        <v>566</v>
      </c>
      <c r="B288" s="44" t="s">
        <v>567</v>
      </c>
      <c r="C288" s="73">
        <f>IFERROR(VLOOKUP(A288,[1]Sheet2!A:D,4,0),0)</f>
        <v>0</v>
      </c>
      <c r="D288" s="71"/>
      <c r="E288" s="66"/>
    </row>
    <row r="289" ht="20.25" customHeight="1" spans="1:7">
      <c r="A289" s="43" t="s">
        <v>568</v>
      </c>
      <c r="B289" s="44" t="s">
        <v>569</v>
      </c>
      <c r="C289" s="73">
        <f>IFERROR(VLOOKUP(A289,[1]Sheet2!A:D,4,0),0)</f>
        <v>0</v>
      </c>
      <c r="D289" s="71"/>
      <c r="E289" s="66"/>
    </row>
    <row r="290" ht="20.25" customHeight="1" spans="1:7">
      <c r="A290" s="43" t="s">
        <v>570</v>
      </c>
      <c r="B290" s="44" t="s">
        <v>571</v>
      </c>
      <c r="C290" s="73">
        <v>5</v>
      </c>
      <c r="D290" s="71"/>
      <c r="E290" s="66">
        <f>D290/C290*100%</f>
        <v>0</v>
      </c>
    </row>
    <row r="291" ht="20.25" customHeight="1" spans="1:7">
      <c r="A291" s="43" t="s">
        <v>572</v>
      </c>
      <c r="B291" s="44" t="s">
        <v>573</v>
      </c>
      <c r="C291" s="70">
        <f>IFERROR(VLOOKUP(A291,Sheet2!A:D,4,0),0)</f>
        <v>0</v>
      </c>
      <c r="D291" s="71"/>
      <c r="E291" s="66"/>
    </row>
    <row r="292" ht="20.25" customHeight="1" spans="1:7">
      <c r="A292" s="43" t="s">
        <v>574</v>
      </c>
      <c r="B292" s="44" t="s">
        <v>575</v>
      </c>
      <c r="C292" s="70">
        <f>IFERROR(VLOOKUP(A292,Sheet2!A:D,4,0),0)</f>
        <v>0</v>
      </c>
      <c r="D292" s="71"/>
      <c r="E292" s="66"/>
    </row>
    <row r="293" s="49" customFormat="1" ht="20.25" customHeight="1" spans="1:7">
      <c r="A293" s="37" t="s">
        <v>576</v>
      </c>
      <c r="B293" s="42" t="s">
        <v>577</v>
      </c>
      <c r="C293" s="67">
        <f>C294</f>
        <v>4</v>
      </c>
      <c r="D293" s="68">
        <f>D294</f>
        <v>0.4927</v>
      </c>
      <c r="E293" s="66">
        <f t="shared" ref="E293:E295" si="0">D293/C293*100%</f>
        <v>0.123175</v>
      </c>
      <c r="G293" s="74"/>
    </row>
    <row r="294" ht="20.25" customHeight="1" spans="1:7">
      <c r="A294" s="43" t="s">
        <v>578</v>
      </c>
      <c r="B294" s="44" t="s">
        <v>579</v>
      </c>
      <c r="C294" s="70">
        <v>4</v>
      </c>
      <c r="D294" s="71">
        <v>0.4927</v>
      </c>
      <c r="E294" s="66">
        <f t="shared" si="0"/>
        <v>0.123175</v>
      </c>
    </row>
    <row r="295" s="49" customFormat="1" ht="20.25" customHeight="1" spans="1:7">
      <c r="A295" s="37" t="s">
        <v>580</v>
      </c>
      <c r="B295" s="42" t="s">
        <v>18</v>
      </c>
      <c r="C295" s="67">
        <f>C296+C299+C310+C317+C325+C334+C348+C358+C368+C376+C382</f>
        <v>633</v>
      </c>
      <c r="D295" s="68">
        <f>D296+D299+D310+D317+D325+D334+D348+D358+D368+D376+D382</f>
        <v>617.504462</v>
      </c>
      <c r="E295" s="66">
        <f t="shared" si="0"/>
        <v>0.975520477093207</v>
      </c>
      <c r="G295" s="74"/>
    </row>
    <row r="296" ht="20.25" customHeight="1" spans="1:7">
      <c r="A296" s="37" t="s">
        <v>581</v>
      </c>
      <c r="B296" s="42" t="s">
        <v>582</v>
      </c>
      <c r="C296" s="67">
        <f>C297+C298</f>
        <v>0</v>
      </c>
      <c r="D296" s="71">
        <v>0</v>
      </c>
      <c r="E296" s="66"/>
    </row>
    <row r="297" ht="20.25" customHeight="1" spans="1:7">
      <c r="A297" s="43" t="s">
        <v>583</v>
      </c>
      <c r="B297" s="44" t="s">
        <v>584</v>
      </c>
      <c r="C297" s="70">
        <f>IFERROR(VLOOKUP(A297,Sheet2!A:D,4,0),0)</f>
        <v>0</v>
      </c>
      <c r="D297" s="71">
        <v>0</v>
      </c>
      <c r="E297" s="66"/>
    </row>
    <row r="298" ht="20.25" customHeight="1" spans="1:7">
      <c r="A298" s="43" t="s">
        <v>585</v>
      </c>
      <c r="B298" s="44" t="s">
        <v>586</v>
      </c>
      <c r="C298" s="70">
        <f>IFERROR(VLOOKUP(A298,Sheet2!A:D,4,0),0)</f>
        <v>0</v>
      </c>
      <c r="D298" s="71">
        <v>0</v>
      </c>
      <c r="E298" s="66"/>
    </row>
    <row r="299" s="49" customFormat="1" ht="20.25" customHeight="1" spans="1:7">
      <c r="A299" s="37" t="s">
        <v>587</v>
      </c>
      <c r="B299" s="42" t="s">
        <v>588</v>
      </c>
      <c r="C299" s="67">
        <f>SUM(C300:C309)</f>
        <v>516</v>
      </c>
      <c r="D299" s="68">
        <f>SUM(D300:D309)</f>
        <v>547.994834</v>
      </c>
      <c r="E299" s="66">
        <f>D299/C299*100%</f>
        <v>1.06200549224806</v>
      </c>
      <c r="G299" s="74"/>
    </row>
    <row r="300" ht="20.25" customHeight="1" spans="1:7">
      <c r="A300" s="43" t="s">
        <v>589</v>
      </c>
      <c r="B300" s="44" t="s">
        <v>120</v>
      </c>
      <c r="C300" s="73">
        <v>441</v>
      </c>
      <c r="D300" s="71">
        <v>444.777734</v>
      </c>
      <c r="E300" s="66">
        <f>D300/C300*100%</f>
        <v>1.00856629024943</v>
      </c>
    </row>
    <row r="301" ht="20.25" customHeight="1" spans="1:7">
      <c r="A301" s="43" t="s">
        <v>590</v>
      </c>
      <c r="B301" s="44" t="s">
        <v>122</v>
      </c>
      <c r="C301" s="70">
        <f>IFERROR(VLOOKUP(A301,Sheet2!A:D,4,0),0)</f>
        <v>0</v>
      </c>
      <c r="D301" s="71">
        <v>0</v>
      </c>
      <c r="E301" s="66"/>
    </row>
    <row r="302" ht="20.25" customHeight="1" spans="1:7">
      <c r="A302" s="43" t="s">
        <v>591</v>
      </c>
      <c r="B302" s="44" t="s">
        <v>124</v>
      </c>
      <c r="C302" s="70">
        <f>IFERROR(VLOOKUP(A302,Sheet2!A:D,4,0),0)</f>
        <v>0</v>
      </c>
      <c r="D302" s="71">
        <v>0</v>
      </c>
      <c r="E302" s="66"/>
    </row>
    <row r="303" ht="20.25" customHeight="1" spans="1:7">
      <c r="A303" s="43" t="s">
        <v>592</v>
      </c>
      <c r="B303" s="44" t="s">
        <v>221</v>
      </c>
      <c r="C303" s="70">
        <f>IFERROR(VLOOKUP(A303,Sheet2!A:D,4,0),0)</f>
        <v>0</v>
      </c>
      <c r="D303" s="71">
        <v>0</v>
      </c>
      <c r="E303" s="66"/>
    </row>
    <row r="304" ht="20.25" customHeight="1" spans="1:7">
      <c r="A304" s="43" t="s">
        <v>593</v>
      </c>
      <c r="B304" s="44" t="s">
        <v>594</v>
      </c>
      <c r="C304" s="70">
        <f>IFERROR(VLOOKUP(A304,Sheet2!A:D,4,0),0)</f>
        <v>0</v>
      </c>
      <c r="D304" s="71">
        <v>0</v>
      </c>
      <c r="E304" s="66"/>
    </row>
    <row r="305" ht="20.25" customHeight="1" spans="1:5">
      <c r="A305" s="43" t="s">
        <v>595</v>
      </c>
      <c r="B305" s="44" t="s">
        <v>596</v>
      </c>
      <c r="C305" s="70">
        <f>IFERROR(VLOOKUP(A305,Sheet2!A:D,4,0),0)</f>
        <v>0</v>
      </c>
      <c r="D305" s="71">
        <v>0</v>
      </c>
      <c r="E305" s="66"/>
    </row>
    <row r="306" ht="20.25" customHeight="1" spans="1:5">
      <c r="A306" s="43" t="s">
        <v>597</v>
      </c>
      <c r="B306" s="44" t="s">
        <v>598</v>
      </c>
      <c r="C306" s="70">
        <f>IFERROR(VLOOKUP(A306,Sheet2!A:D,4,0),0)</f>
        <v>0</v>
      </c>
      <c r="D306" s="71">
        <v>0</v>
      </c>
      <c r="E306" s="66"/>
    </row>
    <row r="307" ht="20.25" customHeight="1" spans="1:5">
      <c r="A307" s="43" t="s">
        <v>599</v>
      </c>
      <c r="B307" s="44" t="s">
        <v>600</v>
      </c>
      <c r="C307" s="70">
        <f>IFERROR(VLOOKUP(A307,Sheet2!A:D,4,0),0)</f>
        <v>0</v>
      </c>
      <c r="D307" s="71">
        <v>0</v>
      </c>
      <c r="E307" s="66"/>
    </row>
    <row r="308" ht="20.25" customHeight="1" spans="1:5">
      <c r="A308" s="43" t="s">
        <v>601</v>
      </c>
      <c r="B308" s="44" t="s">
        <v>138</v>
      </c>
      <c r="C308" s="70">
        <f>IFERROR(VLOOKUP(A308,Sheet2!A:D,4,0),0)</f>
        <v>0</v>
      </c>
      <c r="D308" s="71">
        <v>0</v>
      </c>
      <c r="E308" s="66"/>
    </row>
    <row r="309" ht="20.25" customHeight="1" spans="1:5">
      <c r="A309" s="43" t="s">
        <v>602</v>
      </c>
      <c r="B309" s="44" t="s">
        <v>603</v>
      </c>
      <c r="C309" s="73">
        <v>75</v>
      </c>
      <c r="D309" s="71">
        <v>103.2171</v>
      </c>
      <c r="E309" s="66">
        <f>D309/C309*100%</f>
        <v>1.376228</v>
      </c>
    </row>
    <row r="310" ht="20.25" customHeight="1" spans="1:5">
      <c r="A310" s="37" t="s">
        <v>604</v>
      </c>
      <c r="B310" s="42" t="s">
        <v>605</v>
      </c>
      <c r="C310" s="67">
        <f>SUM(C311:C316)</f>
        <v>0</v>
      </c>
      <c r="D310" s="71">
        <v>0</v>
      </c>
      <c r="E310" s="66"/>
    </row>
    <row r="311" ht="20.25" customHeight="1" spans="1:5">
      <c r="A311" s="43" t="s">
        <v>606</v>
      </c>
      <c r="B311" s="44" t="s">
        <v>120</v>
      </c>
      <c r="C311" s="70">
        <f>IFERROR(VLOOKUP(A311,Sheet2!A:D,4,0),0)</f>
        <v>0</v>
      </c>
      <c r="D311" s="71">
        <v>0</v>
      </c>
      <c r="E311" s="66"/>
    </row>
    <row r="312" ht="20.25" customHeight="1" spans="1:5">
      <c r="A312" s="43" t="s">
        <v>607</v>
      </c>
      <c r="B312" s="44" t="s">
        <v>122</v>
      </c>
      <c r="C312" s="70">
        <f>IFERROR(VLOOKUP(A312,Sheet2!A:D,4,0),0)</f>
        <v>0</v>
      </c>
      <c r="D312" s="71">
        <v>0</v>
      </c>
      <c r="E312" s="66"/>
    </row>
    <row r="313" ht="20.25" customHeight="1" spans="1:5">
      <c r="A313" s="43" t="s">
        <v>608</v>
      </c>
      <c r="B313" s="44" t="s">
        <v>124</v>
      </c>
      <c r="C313" s="70">
        <f>IFERROR(VLOOKUP(A313,Sheet2!A:D,4,0),0)</f>
        <v>0</v>
      </c>
      <c r="D313" s="71">
        <v>0</v>
      </c>
      <c r="E313" s="66"/>
    </row>
    <row r="314" ht="20.25" customHeight="1" spans="1:5">
      <c r="A314" s="43" t="s">
        <v>609</v>
      </c>
      <c r="B314" s="44" t="s">
        <v>610</v>
      </c>
      <c r="C314" s="70">
        <f>IFERROR(VLOOKUP(A314,Sheet2!A:D,4,0),0)</f>
        <v>0</v>
      </c>
      <c r="D314" s="71">
        <v>0</v>
      </c>
      <c r="E314" s="66"/>
    </row>
    <row r="315" ht="20.25" customHeight="1" spans="1:5">
      <c r="A315" s="43" t="s">
        <v>611</v>
      </c>
      <c r="B315" s="44" t="s">
        <v>138</v>
      </c>
      <c r="C315" s="70">
        <f>IFERROR(VLOOKUP(A315,Sheet2!A:D,4,0),0)</f>
        <v>0</v>
      </c>
      <c r="D315" s="71">
        <v>0</v>
      </c>
      <c r="E315" s="66"/>
    </row>
    <row r="316" ht="20.25" customHeight="1" spans="1:5">
      <c r="A316" s="43" t="s">
        <v>612</v>
      </c>
      <c r="B316" s="44" t="s">
        <v>613</v>
      </c>
      <c r="C316" s="70">
        <f>IFERROR(VLOOKUP(A316,Sheet2!A:D,4,0),0)</f>
        <v>0</v>
      </c>
      <c r="D316" s="71">
        <v>0</v>
      </c>
      <c r="E316" s="66"/>
    </row>
    <row r="317" ht="20.25" customHeight="1" spans="1:5">
      <c r="A317" s="37" t="s">
        <v>614</v>
      </c>
      <c r="B317" s="42" t="s">
        <v>615</v>
      </c>
      <c r="C317" s="67">
        <f>SUM(C318:C324)</f>
        <v>0</v>
      </c>
      <c r="D317" s="71">
        <v>0</v>
      </c>
      <c r="E317" s="66"/>
    </row>
    <row r="318" ht="20.25" customHeight="1" spans="1:5">
      <c r="A318" s="43" t="s">
        <v>616</v>
      </c>
      <c r="B318" s="44" t="s">
        <v>120</v>
      </c>
      <c r="C318" s="70">
        <f>IFERROR(VLOOKUP(A318,Sheet2!A:D,4,0),0)</f>
        <v>0</v>
      </c>
      <c r="D318" s="71">
        <v>0</v>
      </c>
      <c r="E318" s="66"/>
    </row>
    <row r="319" ht="20.25" customHeight="1" spans="1:5">
      <c r="A319" s="43" t="s">
        <v>617</v>
      </c>
      <c r="B319" s="44" t="s">
        <v>122</v>
      </c>
      <c r="C319" s="70">
        <f>IFERROR(VLOOKUP(A319,Sheet2!A:D,4,0),0)</f>
        <v>0</v>
      </c>
      <c r="D319" s="71">
        <v>0</v>
      </c>
      <c r="E319" s="66"/>
    </row>
    <row r="320" ht="20.25" customHeight="1" spans="1:5">
      <c r="A320" s="43" t="s">
        <v>618</v>
      </c>
      <c r="B320" s="44" t="s">
        <v>124</v>
      </c>
      <c r="C320" s="70">
        <f>IFERROR(VLOOKUP(A320,Sheet2!A:D,4,0),0)</f>
        <v>0</v>
      </c>
      <c r="D320" s="71">
        <v>0</v>
      </c>
      <c r="E320" s="66"/>
    </row>
    <row r="321" ht="20.25" customHeight="1" spans="1:7">
      <c r="A321" s="43" t="s">
        <v>619</v>
      </c>
      <c r="B321" s="44" t="s">
        <v>620</v>
      </c>
      <c r="C321" s="70">
        <f>IFERROR(VLOOKUP(A321,Sheet2!A:D,4,0),0)</f>
        <v>0</v>
      </c>
      <c r="D321" s="71">
        <v>0</v>
      </c>
      <c r="E321" s="66"/>
    </row>
    <row r="322" ht="20.25" customHeight="1" spans="1:7">
      <c r="A322" s="43" t="s">
        <v>621</v>
      </c>
      <c r="B322" s="44" t="s">
        <v>622</v>
      </c>
      <c r="C322" s="70">
        <f>IFERROR(VLOOKUP(A322,Sheet2!A:D,4,0),0)</f>
        <v>0</v>
      </c>
      <c r="D322" s="71">
        <v>0</v>
      </c>
      <c r="E322" s="66"/>
    </row>
    <row r="323" ht="20.25" customHeight="1" spans="1:7">
      <c r="A323" s="43" t="s">
        <v>623</v>
      </c>
      <c r="B323" s="44" t="s">
        <v>138</v>
      </c>
      <c r="C323" s="70">
        <f>IFERROR(VLOOKUP(A323,Sheet2!A:D,4,0),0)</f>
        <v>0</v>
      </c>
      <c r="D323" s="71">
        <v>0</v>
      </c>
      <c r="E323" s="66"/>
    </row>
    <row r="324" ht="20.25" customHeight="1" spans="1:7">
      <c r="A324" s="43" t="s">
        <v>624</v>
      </c>
      <c r="B324" s="44" t="s">
        <v>625</v>
      </c>
      <c r="C324" s="70">
        <f>IFERROR(VLOOKUP(A324,Sheet2!A:D,4,0),0)</f>
        <v>0</v>
      </c>
      <c r="D324" s="71">
        <v>0</v>
      </c>
      <c r="E324" s="66"/>
    </row>
    <row r="325" ht="20.25" customHeight="1" spans="1:7">
      <c r="A325" s="37" t="s">
        <v>626</v>
      </c>
      <c r="B325" s="42" t="s">
        <v>627</v>
      </c>
      <c r="C325" s="67">
        <f>SUM(C326:C333)</f>
        <v>0</v>
      </c>
      <c r="D325" s="71">
        <v>0</v>
      </c>
      <c r="E325" s="66"/>
    </row>
    <row r="326" ht="20.25" customHeight="1" spans="1:7">
      <c r="A326" s="43" t="s">
        <v>628</v>
      </c>
      <c r="B326" s="44" t="s">
        <v>120</v>
      </c>
      <c r="C326" s="70">
        <f>IFERROR(VLOOKUP(A326,Sheet2!A:D,4,0),0)</f>
        <v>0</v>
      </c>
      <c r="D326" s="71">
        <v>0</v>
      </c>
      <c r="E326" s="66"/>
    </row>
    <row r="327" ht="20.25" customHeight="1" spans="1:7">
      <c r="A327" s="43" t="s">
        <v>629</v>
      </c>
      <c r="B327" s="44" t="s">
        <v>122</v>
      </c>
      <c r="C327" s="70">
        <f>IFERROR(VLOOKUP(A327,Sheet2!A:D,4,0),0)</f>
        <v>0</v>
      </c>
      <c r="D327" s="71">
        <v>0</v>
      </c>
      <c r="E327" s="66"/>
    </row>
    <row r="328" ht="20.25" customHeight="1" spans="1:7">
      <c r="A328" s="43" t="s">
        <v>630</v>
      </c>
      <c r="B328" s="44" t="s">
        <v>124</v>
      </c>
      <c r="C328" s="70">
        <f>IFERROR(VLOOKUP(A328,Sheet2!A:D,4,0),0)</f>
        <v>0</v>
      </c>
      <c r="D328" s="71">
        <v>0</v>
      </c>
      <c r="E328" s="66"/>
    </row>
    <row r="329" ht="20.25" customHeight="1" spans="1:7">
      <c r="A329" s="43" t="s">
        <v>631</v>
      </c>
      <c r="B329" s="44" t="s">
        <v>632</v>
      </c>
      <c r="C329" s="70">
        <f>IFERROR(VLOOKUP(A329,Sheet2!A:D,4,0),0)</f>
        <v>0</v>
      </c>
      <c r="D329" s="71">
        <v>0</v>
      </c>
      <c r="E329" s="66"/>
    </row>
    <row r="330" ht="20.25" customHeight="1" spans="1:7">
      <c r="A330" s="43" t="s">
        <v>633</v>
      </c>
      <c r="B330" s="44" t="s">
        <v>634</v>
      </c>
      <c r="C330" s="70">
        <f>IFERROR(VLOOKUP(A330,Sheet2!A:D,4,0),0)</f>
        <v>0</v>
      </c>
      <c r="D330" s="71">
        <v>0</v>
      </c>
      <c r="E330" s="66"/>
    </row>
    <row r="331" ht="20.25" customHeight="1" spans="1:7">
      <c r="A331" s="43" t="s">
        <v>635</v>
      </c>
      <c r="B331" s="44" t="s">
        <v>636</v>
      </c>
      <c r="C331" s="70">
        <f>IFERROR(VLOOKUP(A331,Sheet2!A:D,4,0),0)</f>
        <v>0</v>
      </c>
      <c r="D331" s="71">
        <v>0</v>
      </c>
      <c r="E331" s="66"/>
    </row>
    <row r="332" ht="20.25" customHeight="1" spans="1:7">
      <c r="A332" s="43" t="s">
        <v>637</v>
      </c>
      <c r="B332" s="44" t="s">
        <v>138</v>
      </c>
      <c r="C332" s="70">
        <f>IFERROR(VLOOKUP(A332,Sheet2!A:D,4,0),0)</f>
        <v>0</v>
      </c>
      <c r="D332" s="71">
        <v>0</v>
      </c>
      <c r="E332" s="66"/>
    </row>
    <row r="333" ht="20.25" customHeight="1" spans="1:7">
      <c r="A333" s="43" t="s">
        <v>638</v>
      </c>
      <c r="B333" s="44" t="s">
        <v>639</v>
      </c>
      <c r="C333" s="70">
        <f>IFERROR(VLOOKUP(A333,Sheet2!A:D,4,0),0)</f>
        <v>0</v>
      </c>
      <c r="D333" s="71">
        <v>0</v>
      </c>
      <c r="E333" s="66"/>
    </row>
    <row r="334" s="49" customFormat="1" ht="20.25" customHeight="1" spans="1:7">
      <c r="A334" s="37" t="s">
        <v>640</v>
      </c>
      <c r="B334" s="42" t="s">
        <v>641</v>
      </c>
      <c r="C334" s="67">
        <f>SUM(C335:C347)</f>
        <v>87</v>
      </c>
      <c r="D334" s="68">
        <f>SUM(D335:D347)</f>
        <v>53.309228</v>
      </c>
      <c r="E334" s="66">
        <f t="shared" ref="E334:E338" si="1">D334/C334*100%</f>
        <v>0.612749747126437</v>
      </c>
      <c r="G334" s="74"/>
    </row>
    <row r="335" ht="20.25" customHeight="1" spans="1:7">
      <c r="A335" s="43" t="s">
        <v>642</v>
      </c>
      <c r="B335" s="44" t="s">
        <v>120</v>
      </c>
      <c r="C335" s="73">
        <v>64</v>
      </c>
      <c r="D335" s="71">
        <v>27.074904</v>
      </c>
      <c r="E335" s="66">
        <f t="shared" si="1"/>
        <v>0.423045375</v>
      </c>
    </row>
    <row r="336" ht="20.25" customHeight="1" spans="1:7">
      <c r="A336" s="43" t="s">
        <v>643</v>
      </c>
      <c r="B336" s="44" t="s">
        <v>122</v>
      </c>
      <c r="C336" s="70">
        <f>IFERROR(VLOOKUP(A336,Sheet2!A:D,4,0),0)</f>
        <v>0</v>
      </c>
      <c r="D336" s="71">
        <v>0</v>
      </c>
      <c r="E336" s="66"/>
    </row>
    <row r="337" ht="20.25" customHeight="1" spans="1:5">
      <c r="A337" s="43" t="s">
        <v>644</v>
      </c>
      <c r="B337" s="44" t="s">
        <v>124</v>
      </c>
      <c r="C337" s="70">
        <f>IFERROR(VLOOKUP(A337,Sheet2!A:D,4,0),0)</f>
        <v>0</v>
      </c>
      <c r="D337" s="71">
        <v>0</v>
      </c>
      <c r="E337" s="66"/>
    </row>
    <row r="338" ht="20.25" customHeight="1" spans="1:5">
      <c r="A338" s="43" t="s">
        <v>645</v>
      </c>
      <c r="B338" s="44" t="s">
        <v>646</v>
      </c>
      <c r="C338" s="70">
        <v>15</v>
      </c>
      <c r="D338" s="71">
        <v>18.392516</v>
      </c>
      <c r="E338" s="66">
        <f>D338/C338*100%</f>
        <v>1.22616773333333</v>
      </c>
    </row>
    <row r="339" ht="20.25" customHeight="1" spans="1:5">
      <c r="A339" s="43" t="s">
        <v>647</v>
      </c>
      <c r="B339" s="44" t="s">
        <v>648</v>
      </c>
      <c r="C339" s="70">
        <f>IFERROR(VLOOKUP(A339,Sheet2!A:D,4,0),0)</f>
        <v>0</v>
      </c>
      <c r="D339" s="71">
        <v>0</v>
      </c>
      <c r="E339" s="66"/>
    </row>
    <row r="340" ht="20.25" customHeight="1" spans="1:5">
      <c r="A340" s="43" t="s">
        <v>649</v>
      </c>
      <c r="B340" s="44" t="s">
        <v>650</v>
      </c>
      <c r="C340" s="70">
        <f>IFERROR(VLOOKUP(A340,Sheet2!A:D,4,0),0)</f>
        <v>0</v>
      </c>
      <c r="D340" s="71">
        <v>0</v>
      </c>
      <c r="E340" s="66"/>
    </row>
    <row r="341" ht="20.25" customHeight="1" spans="1:5">
      <c r="A341" s="43" t="s">
        <v>651</v>
      </c>
      <c r="B341" s="44" t="s">
        <v>652</v>
      </c>
      <c r="C341" s="70">
        <f>IFERROR(VLOOKUP(A341,Sheet2!A:D,4,0),0)</f>
        <v>0</v>
      </c>
      <c r="D341" s="71">
        <v>0</v>
      </c>
      <c r="E341" s="66"/>
    </row>
    <row r="342" ht="20.25" customHeight="1" spans="1:5">
      <c r="A342" s="43" t="s">
        <v>653</v>
      </c>
      <c r="B342" s="44" t="s">
        <v>654</v>
      </c>
      <c r="C342" s="70">
        <f>IFERROR(VLOOKUP(A342,Sheet2!A:D,4,0),0)</f>
        <v>0</v>
      </c>
      <c r="D342" s="71">
        <v>0</v>
      </c>
      <c r="E342" s="66"/>
    </row>
    <row r="343" ht="20.25" customHeight="1" spans="1:5">
      <c r="A343" s="43" t="s">
        <v>655</v>
      </c>
      <c r="B343" s="44" t="s">
        <v>656</v>
      </c>
      <c r="C343" s="70">
        <v>7</v>
      </c>
      <c r="D343" s="71">
        <v>7.841808</v>
      </c>
      <c r="E343" s="66">
        <f>D343/C343*100%</f>
        <v>1.12025828571429</v>
      </c>
    </row>
    <row r="344" ht="20.25" customHeight="1" spans="1:5">
      <c r="A344" s="43" t="s">
        <v>657</v>
      </c>
      <c r="B344" s="44" t="s">
        <v>658</v>
      </c>
      <c r="C344" s="70">
        <f>IFERROR(VLOOKUP(A344,Sheet2!A:D,4,0),0)</f>
        <v>0</v>
      </c>
      <c r="D344" s="71">
        <v>0</v>
      </c>
      <c r="E344" s="66"/>
    </row>
    <row r="345" ht="20.25" customHeight="1" spans="1:5">
      <c r="A345" s="43" t="s">
        <v>659</v>
      </c>
      <c r="B345" s="44" t="s">
        <v>221</v>
      </c>
      <c r="C345" s="70">
        <v>1</v>
      </c>
      <c r="D345" s="71">
        <v>0</v>
      </c>
      <c r="E345" s="66"/>
    </row>
    <row r="346" ht="20.25" customHeight="1" spans="1:5">
      <c r="A346" s="43" t="s">
        <v>660</v>
      </c>
      <c r="B346" s="44" t="s">
        <v>138</v>
      </c>
      <c r="C346" s="70">
        <f>IFERROR(VLOOKUP(A346,Sheet2!A:D,4,0),0)</f>
        <v>0</v>
      </c>
      <c r="D346" s="71">
        <v>0</v>
      </c>
      <c r="E346" s="66"/>
    </row>
    <row r="347" ht="20.25" customHeight="1" spans="1:5">
      <c r="A347" s="43" t="s">
        <v>661</v>
      </c>
      <c r="B347" s="44" t="s">
        <v>662</v>
      </c>
      <c r="C347" s="70"/>
      <c r="D347" s="71">
        <v>0</v>
      </c>
      <c r="E347" s="66"/>
    </row>
    <row r="348" ht="20.25" customHeight="1" spans="1:5">
      <c r="A348" s="37" t="s">
        <v>663</v>
      </c>
      <c r="B348" s="42" t="s">
        <v>664</v>
      </c>
      <c r="C348" s="67">
        <f>SUM(C349:C357)</f>
        <v>0</v>
      </c>
      <c r="D348" s="71">
        <v>0</v>
      </c>
      <c r="E348" s="66"/>
    </row>
    <row r="349" ht="20.25" customHeight="1" spans="1:5">
      <c r="A349" s="43" t="s">
        <v>665</v>
      </c>
      <c r="B349" s="44" t="s">
        <v>120</v>
      </c>
      <c r="C349" s="70">
        <f>IFERROR(VLOOKUP(A349,Sheet2!A:D,4,0),0)</f>
        <v>0</v>
      </c>
      <c r="D349" s="71">
        <v>0</v>
      </c>
      <c r="E349" s="66"/>
    </row>
    <row r="350" ht="20.25" customHeight="1" spans="1:5">
      <c r="A350" s="43" t="s">
        <v>666</v>
      </c>
      <c r="B350" s="44" t="s">
        <v>122</v>
      </c>
      <c r="C350" s="70">
        <f>IFERROR(VLOOKUP(A350,Sheet2!A:D,4,0),0)</f>
        <v>0</v>
      </c>
      <c r="D350" s="71">
        <v>0</v>
      </c>
      <c r="E350" s="66"/>
    </row>
    <row r="351" ht="20.25" customHeight="1" spans="1:5">
      <c r="A351" s="43" t="s">
        <v>667</v>
      </c>
      <c r="B351" s="44" t="s">
        <v>124</v>
      </c>
      <c r="C351" s="70">
        <f>IFERROR(VLOOKUP(A351,Sheet2!A:D,4,0),0)</f>
        <v>0</v>
      </c>
      <c r="D351" s="71">
        <v>0</v>
      </c>
      <c r="E351" s="66"/>
    </row>
    <row r="352" ht="20.25" customHeight="1" spans="1:5">
      <c r="A352" s="43" t="s">
        <v>668</v>
      </c>
      <c r="B352" s="44" t="s">
        <v>669</v>
      </c>
      <c r="C352" s="70">
        <f>IFERROR(VLOOKUP(A352,Sheet2!A:D,4,0),0)</f>
        <v>0</v>
      </c>
      <c r="D352" s="71">
        <v>0</v>
      </c>
      <c r="E352" s="66"/>
    </row>
    <row r="353" ht="20.25" customHeight="1" spans="1:5">
      <c r="A353" s="43" t="s">
        <v>670</v>
      </c>
      <c r="B353" s="44" t="s">
        <v>671</v>
      </c>
      <c r="C353" s="70">
        <f>IFERROR(VLOOKUP(A353,Sheet2!A:D,4,0),0)</f>
        <v>0</v>
      </c>
      <c r="D353" s="71">
        <v>0</v>
      </c>
      <c r="E353" s="66"/>
    </row>
    <row r="354" ht="20.25" customHeight="1" spans="1:5">
      <c r="A354" s="43" t="s">
        <v>672</v>
      </c>
      <c r="B354" s="44" t="s">
        <v>673</v>
      </c>
      <c r="C354" s="70">
        <f>IFERROR(VLOOKUP(A354,Sheet2!A:D,4,0),0)</f>
        <v>0</v>
      </c>
      <c r="D354" s="71">
        <v>0</v>
      </c>
      <c r="E354" s="66"/>
    </row>
    <row r="355" ht="20.25" customHeight="1" spans="1:5">
      <c r="A355" s="43" t="s">
        <v>674</v>
      </c>
      <c r="B355" s="44" t="s">
        <v>221</v>
      </c>
      <c r="C355" s="70">
        <f>IFERROR(VLOOKUP(A355,Sheet2!A:D,4,0),0)</f>
        <v>0</v>
      </c>
      <c r="D355" s="71">
        <v>0</v>
      </c>
      <c r="E355" s="66"/>
    </row>
    <row r="356" ht="20.25" customHeight="1" spans="1:5">
      <c r="A356" s="43" t="s">
        <v>675</v>
      </c>
      <c r="B356" s="44" t="s">
        <v>138</v>
      </c>
      <c r="C356" s="70">
        <f>IFERROR(VLOOKUP(A356,Sheet2!A:D,4,0),0)</f>
        <v>0</v>
      </c>
      <c r="D356" s="71">
        <v>0</v>
      </c>
      <c r="E356" s="66"/>
    </row>
    <row r="357" ht="20.25" customHeight="1" spans="1:5">
      <c r="A357" s="43" t="s">
        <v>676</v>
      </c>
      <c r="B357" s="44" t="s">
        <v>677</v>
      </c>
      <c r="C357" s="70">
        <f>IFERROR(VLOOKUP(A357,Sheet2!A:D,4,0),0)</f>
        <v>0</v>
      </c>
      <c r="D357" s="71">
        <v>0</v>
      </c>
      <c r="E357" s="66"/>
    </row>
    <row r="358" ht="20.25" customHeight="1" spans="1:5">
      <c r="A358" s="37" t="s">
        <v>678</v>
      </c>
      <c r="B358" s="42" t="s">
        <v>679</v>
      </c>
      <c r="C358" s="67">
        <f>SUM(C359:C367)</f>
        <v>0</v>
      </c>
      <c r="D358" s="71">
        <v>0</v>
      </c>
      <c r="E358" s="66"/>
    </row>
    <row r="359" ht="20.25" customHeight="1" spans="1:5">
      <c r="A359" s="43" t="s">
        <v>680</v>
      </c>
      <c r="B359" s="44" t="s">
        <v>120</v>
      </c>
      <c r="C359" s="70">
        <f>IFERROR(VLOOKUP(A359,Sheet2!A:D,4,0),0)</f>
        <v>0</v>
      </c>
      <c r="D359" s="71">
        <v>0</v>
      </c>
      <c r="E359" s="66"/>
    </row>
    <row r="360" ht="20.25" customHeight="1" spans="1:5">
      <c r="A360" s="43" t="s">
        <v>681</v>
      </c>
      <c r="B360" s="44" t="s">
        <v>122</v>
      </c>
      <c r="C360" s="70">
        <f>IFERROR(VLOOKUP(A360,Sheet2!A:D,4,0),0)</f>
        <v>0</v>
      </c>
      <c r="D360" s="71">
        <v>0</v>
      </c>
      <c r="E360" s="66"/>
    </row>
    <row r="361" ht="20.25" customHeight="1" spans="1:5">
      <c r="A361" s="43" t="s">
        <v>682</v>
      </c>
      <c r="B361" s="44" t="s">
        <v>124</v>
      </c>
      <c r="C361" s="70">
        <f>IFERROR(VLOOKUP(A361,Sheet2!A:D,4,0),0)</f>
        <v>0</v>
      </c>
      <c r="D361" s="71">
        <v>0</v>
      </c>
      <c r="E361" s="66"/>
    </row>
    <row r="362" ht="20.25" customHeight="1" spans="1:5">
      <c r="A362" s="43" t="s">
        <v>683</v>
      </c>
      <c r="B362" s="44" t="s">
        <v>684</v>
      </c>
      <c r="C362" s="70">
        <f>IFERROR(VLOOKUP(A362,Sheet2!A:D,4,0),0)</f>
        <v>0</v>
      </c>
      <c r="D362" s="71">
        <v>0</v>
      </c>
      <c r="E362" s="66"/>
    </row>
    <row r="363" ht="20.25" customHeight="1" spans="1:5">
      <c r="A363" s="43" t="s">
        <v>685</v>
      </c>
      <c r="B363" s="44" t="s">
        <v>686</v>
      </c>
      <c r="C363" s="70">
        <f>IFERROR(VLOOKUP(A363,Sheet2!A:D,4,0),0)</f>
        <v>0</v>
      </c>
      <c r="D363" s="71">
        <v>0</v>
      </c>
      <c r="E363" s="66"/>
    </row>
    <row r="364" ht="20.25" customHeight="1" spans="1:5">
      <c r="A364" s="43" t="s">
        <v>687</v>
      </c>
      <c r="B364" s="44" t="s">
        <v>688</v>
      </c>
      <c r="C364" s="70">
        <f>IFERROR(VLOOKUP(A364,Sheet2!A:D,4,0),0)</f>
        <v>0</v>
      </c>
      <c r="D364" s="71">
        <v>0</v>
      </c>
      <c r="E364" s="66"/>
    </row>
    <row r="365" ht="20.25" customHeight="1" spans="1:5">
      <c r="A365" s="43" t="s">
        <v>689</v>
      </c>
      <c r="B365" s="44" t="s">
        <v>221</v>
      </c>
      <c r="C365" s="70">
        <f>IFERROR(VLOOKUP(A365,Sheet2!A:D,4,0),0)</f>
        <v>0</v>
      </c>
      <c r="D365" s="71">
        <v>0</v>
      </c>
      <c r="E365" s="66"/>
    </row>
    <row r="366" ht="20.25" customHeight="1" spans="1:5">
      <c r="A366" s="43" t="s">
        <v>690</v>
      </c>
      <c r="B366" s="44" t="s">
        <v>138</v>
      </c>
      <c r="C366" s="70">
        <f>IFERROR(VLOOKUP(A366,Sheet2!A:D,4,0),0)</f>
        <v>0</v>
      </c>
      <c r="D366" s="71">
        <v>0</v>
      </c>
      <c r="E366" s="66"/>
    </row>
    <row r="367" ht="20.25" customHeight="1" spans="1:5">
      <c r="A367" s="43" t="s">
        <v>691</v>
      </c>
      <c r="B367" s="44" t="s">
        <v>692</v>
      </c>
      <c r="C367" s="70">
        <f>IFERROR(VLOOKUP(A367,Sheet2!A:D,4,0),0)</f>
        <v>0</v>
      </c>
      <c r="D367" s="71">
        <v>0</v>
      </c>
      <c r="E367" s="66"/>
    </row>
    <row r="368" ht="20.25" customHeight="1" spans="1:5">
      <c r="A368" s="37" t="s">
        <v>693</v>
      </c>
      <c r="B368" s="42" t="s">
        <v>694</v>
      </c>
      <c r="C368" s="67">
        <f>SUM(C369:C375)</f>
        <v>0</v>
      </c>
      <c r="D368" s="68">
        <f>SUM(D369:D375)</f>
        <v>0</v>
      </c>
      <c r="E368" s="66"/>
    </row>
    <row r="369" ht="20.25" customHeight="1" spans="1:7">
      <c r="A369" s="43" t="s">
        <v>695</v>
      </c>
      <c r="B369" s="44" t="s">
        <v>120</v>
      </c>
      <c r="C369" s="70">
        <f>IFERROR(VLOOKUP(A369,Sheet2!A:D,4,0),0)</f>
        <v>0</v>
      </c>
      <c r="D369" s="71">
        <v>0</v>
      </c>
      <c r="E369" s="66"/>
    </row>
    <row r="370" ht="20.25" customHeight="1" spans="1:7">
      <c r="A370" s="43" t="s">
        <v>696</v>
      </c>
      <c r="B370" s="44" t="s">
        <v>122</v>
      </c>
      <c r="C370" s="70">
        <f>IFERROR(VLOOKUP(A370,Sheet2!A:D,4,0),0)</f>
        <v>0</v>
      </c>
      <c r="D370" s="71">
        <v>0</v>
      </c>
      <c r="E370" s="66"/>
    </row>
    <row r="371" ht="20.25" customHeight="1" spans="1:7">
      <c r="A371" s="43" t="s">
        <v>697</v>
      </c>
      <c r="B371" s="44" t="s">
        <v>124</v>
      </c>
      <c r="C371" s="70">
        <f>IFERROR(VLOOKUP(A371,Sheet2!A:D,4,0),0)</f>
        <v>0</v>
      </c>
      <c r="D371" s="71">
        <v>0</v>
      </c>
      <c r="E371" s="66"/>
    </row>
    <row r="372" ht="20.25" customHeight="1" spans="1:7">
      <c r="A372" s="43" t="s">
        <v>698</v>
      </c>
      <c r="B372" s="44" t="s">
        <v>699</v>
      </c>
      <c r="C372" s="70">
        <f>IFERROR(VLOOKUP(A372,Sheet2!A:D,4,0),0)</f>
        <v>0</v>
      </c>
      <c r="D372" s="71">
        <v>0</v>
      </c>
      <c r="E372" s="66"/>
    </row>
    <row r="373" ht="20.25" customHeight="1" spans="1:7">
      <c r="A373" s="43" t="s">
        <v>700</v>
      </c>
      <c r="B373" s="44" t="s">
        <v>701</v>
      </c>
      <c r="C373" s="70">
        <f>IFERROR(VLOOKUP(A373,Sheet2!A:D,4,0),0)</f>
        <v>0</v>
      </c>
      <c r="D373" s="71">
        <v>0</v>
      </c>
      <c r="E373" s="66"/>
    </row>
    <row r="374" ht="20.25" customHeight="1" spans="1:7">
      <c r="A374" s="43" t="s">
        <v>702</v>
      </c>
      <c r="B374" s="44" t="s">
        <v>138</v>
      </c>
      <c r="C374" s="70">
        <f>IFERROR(VLOOKUP(A374,Sheet2!A:D,4,0),0)</f>
        <v>0</v>
      </c>
      <c r="D374" s="71">
        <v>0</v>
      </c>
      <c r="E374" s="66"/>
    </row>
    <row r="375" ht="20.25" customHeight="1" spans="1:7">
      <c r="A375" s="43" t="s">
        <v>703</v>
      </c>
      <c r="B375" s="44" t="s">
        <v>704</v>
      </c>
      <c r="C375" s="70">
        <f>IFERROR(VLOOKUP(A375,Sheet2!A:D,4,0),0)</f>
        <v>0</v>
      </c>
      <c r="D375" s="71"/>
      <c r="E375" s="66"/>
    </row>
    <row r="376" ht="20.25" customHeight="1" spans="1:7">
      <c r="A376" s="37" t="s">
        <v>705</v>
      </c>
      <c r="B376" s="42" t="s">
        <v>706</v>
      </c>
      <c r="C376" s="67">
        <f>SUM(C377:C381)</f>
        <v>0</v>
      </c>
      <c r="D376" s="71">
        <v>0</v>
      </c>
      <c r="E376" s="66"/>
    </row>
    <row r="377" ht="20.25" customHeight="1" spans="1:7">
      <c r="A377" s="43" t="s">
        <v>707</v>
      </c>
      <c r="B377" s="44" t="s">
        <v>120</v>
      </c>
      <c r="C377" s="70">
        <f>IFERROR(VLOOKUP(A377,Sheet2!A:D,4,0),0)</f>
        <v>0</v>
      </c>
      <c r="D377" s="71">
        <v>0</v>
      </c>
      <c r="E377" s="66"/>
    </row>
    <row r="378" ht="20.25" customHeight="1" spans="1:7">
      <c r="A378" s="43" t="s">
        <v>708</v>
      </c>
      <c r="B378" s="44" t="s">
        <v>122</v>
      </c>
      <c r="C378" s="70">
        <f>IFERROR(VLOOKUP(A378,Sheet2!A:D,4,0),0)</f>
        <v>0</v>
      </c>
      <c r="D378" s="71">
        <v>0</v>
      </c>
      <c r="E378" s="66"/>
    </row>
    <row r="379" ht="20.25" customHeight="1" spans="1:7">
      <c r="A379" s="43" t="s">
        <v>709</v>
      </c>
      <c r="B379" s="44" t="s">
        <v>221</v>
      </c>
      <c r="C379" s="70">
        <f>IFERROR(VLOOKUP(A379,Sheet2!A:D,4,0),0)</f>
        <v>0</v>
      </c>
      <c r="D379" s="71">
        <v>0</v>
      </c>
      <c r="E379" s="66"/>
    </row>
    <row r="380" ht="20.25" customHeight="1" spans="1:7">
      <c r="A380" s="43" t="s">
        <v>710</v>
      </c>
      <c r="B380" s="44" t="s">
        <v>711</v>
      </c>
      <c r="C380" s="70">
        <f>IFERROR(VLOOKUP(A380,Sheet2!A:D,4,0),0)</f>
        <v>0</v>
      </c>
      <c r="D380" s="71">
        <v>0</v>
      </c>
      <c r="E380" s="66"/>
    </row>
    <row r="381" ht="20.25" customHeight="1" spans="1:7">
      <c r="A381" s="43" t="s">
        <v>712</v>
      </c>
      <c r="B381" s="44" t="s">
        <v>713</v>
      </c>
      <c r="C381" s="70">
        <f>IFERROR(VLOOKUP(A381,Sheet2!A:D,4,0),0)</f>
        <v>0</v>
      </c>
      <c r="D381" s="71">
        <v>0</v>
      </c>
      <c r="E381" s="66"/>
    </row>
    <row r="382" s="49" customFormat="1" ht="20.25" customHeight="1" spans="1:7">
      <c r="A382" s="37" t="s">
        <v>714</v>
      </c>
      <c r="B382" s="42" t="s">
        <v>715</v>
      </c>
      <c r="C382" s="67">
        <f>SUM(C383:C384)</f>
        <v>30</v>
      </c>
      <c r="D382" s="68">
        <f>SUM(D383:D384)</f>
        <v>16.2004</v>
      </c>
      <c r="E382" s="66">
        <f t="shared" ref="E382:E385" si="2">D382/C382*100%</f>
        <v>0.540013333333333</v>
      </c>
      <c r="G382" s="74"/>
    </row>
    <row r="383" s="50" customFormat="1" ht="20.25" customHeight="1" spans="1:7">
      <c r="A383" s="75" t="s">
        <v>716</v>
      </c>
      <c r="B383" s="76" t="s">
        <v>717</v>
      </c>
      <c r="C383" s="70">
        <f>IFERROR(VLOOKUP(A383,Sheet2!A:D,4,0),0)</f>
        <v>0</v>
      </c>
      <c r="D383" s="71">
        <v>0</v>
      </c>
      <c r="E383" s="77"/>
      <c r="G383" s="78"/>
    </row>
    <row r="384" ht="20.25" customHeight="1" spans="1:7">
      <c r="A384" s="43" t="s">
        <v>718</v>
      </c>
      <c r="B384" s="44" t="s">
        <v>719</v>
      </c>
      <c r="C384" s="73">
        <v>30</v>
      </c>
      <c r="D384" s="71">
        <v>16.2004</v>
      </c>
      <c r="E384" s="66">
        <f t="shared" si="2"/>
        <v>0.540013333333333</v>
      </c>
    </row>
    <row r="385" s="49" customFormat="1" ht="20.25" customHeight="1" spans="1:7">
      <c r="A385" s="37" t="s">
        <v>720</v>
      </c>
      <c r="B385" s="42" t="s">
        <v>20</v>
      </c>
      <c r="C385" s="67">
        <f>C386+C391+C398+C404+C410+C414+C418+C422+C428+C435</f>
        <v>5111</v>
      </c>
      <c r="D385" s="68">
        <f>D386+D391+D398+D404+D410+D414+D418+D422+D428+D435</f>
        <v>5296.256008</v>
      </c>
      <c r="E385" s="66">
        <f t="shared" si="2"/>
        <v>1.03624652866367</v>
      </c>
      <c r="G385" s="74"/>
    </row>
    <row r="386" ht="20.25" customHeight="1" spans="1:7">
      <c r="A386" s="37" t="s">
        <v>721</v>
      </c>
      <c r="B386" s="42" t="s">
        <v>722</v>
      </c>
      <c r="C386" s="67">
        <f>SUM(C387:C390)</f>
        <v>0</v>
      </c>
      <c r="D386" s="71">
        <v>0</v>
      </c>
      <c r="E386" s="66"/>
    </row>
    <row r="387" ht="20.25" customHeight="1" spans="1:7">
      <c r="A387" s="43" t="s">
        <v>723</v>
      </c>
      <c r="B387" s="44" t="s">
        <v>120</v>
      </c>
      <c r="C387" s="70">
        <f>IFERROR(VLOOKUP(A387,Sheet2!A:D,4,0),0)</f>
        <v>0</v>
      </c>
      <c r="D387" s="71">
        <v>0</v>
      </c>
      <c r="E387" s="66"/>
    </row>
    <row r="388" ht="20.25" customHeight="1" spans="1:7">
      <c r="A388" s="43" t="s">
        <v>724</v>
      </c>
      <c r="B388" s="44" t="s">
        <v>122</v>
      </c>
      <c r="C388" s="70">
        <f>IFERROR(VLOOKUP(A388,Sheet2!A:D,4,0),0)</f>
        <v>0</v>
      </c>
      <c r="D388" s="71">
        <v>0</v>
      </c>
      <c r="E388" s="66"/>
    </row>
    <row r="389" ht="20.25" customHeight="1" spans="1:7">
      <c r="A389" s="43" t="s">
        <v>725</v>
      </c>
      <c r="B389" s="44" t="s">
        <v>124</v>
      </c>
      <c r="C389" s="70">
        <f>IFERROR(VLOOKUP(A389,Sheet2!A:D,4,0),0)</f>
        <v>0</v>
      </c>
      <c r="D389" s="71">
        <v>0</v>
      </c>
      <c r="E389" s="66"/>
    </row>
    <row r="390" ht="20.25" customHeight="1" spans="1:7">
      <c r="A390" s="43" t="s">
        <v>726</v>
      </c>
      <c r="B390" s="44" t="s">
        <v>727</v>
      </c>
      <c r="C390" s="70">
        <f>IFERROR(VLOOKUP(A390,Sheet2!A:D,4,0),0)</f>
        <v>0</v>
      </c>
      <c r="D390" s="71">
        <v>0</v>
      </c>
      <c r="E390" s="66"/>
    </row>
    <row r="391" s="49" customFormat="1" ht="20.25" customHeight="1" spans="1:7">
      <c r="A391" s="37" t="s">
        <v>728</v>
      </c>
      <c r="B391" s="42" t="s">
        <v>729</v>
      </c>
      <c r="C391" s="67">
        <f>SUM(C392:C397)</f>
        <v>4663</v>
      </c>
      <c r="D391" s="68">
        <f>SUM(D392:D397)</f>
        <v>5288.856008</v>
      </c>
      <c r="E391" s="66">
        <f t="shared" ref="E391:E397" si="3">D391/C391*100%</f>
        <v>1.13421745828866</v>
      </c>
      <c r="G391" s="74"/>
    </row>
    <row r="392" ht="20.25" customHeight="1" spans="1:7">
      <c r="A392" s="43" t="s">
        <v>730</v>
      </c>
      <c r="B392" s="44" t="s">
        <v>731</v>
      </c>
      <c r="C392" s="70">
        <v>90</v>
      </c>
      <c r="D392" s="71">
        <v>223.134446</v>
      </c>
      <c r="E392" s="66">
        <f t="shared" si="3"/>
        <v>2.47927162222222</v>
      </c>
    </row>
    <row r="393" ht="20.25" customHeight="1" spans="1:7">
      <c r="A393" s="43" t="s">
        <v>732</v>
      </c>
      <c r="B393" s="44" t="s">
        <v>733</v>
      </c>
      <c r="C393" s="70">
        <v>1699</v>
      </c>
      <c r="D393" s="71">
        <v>2780.607447</v>
      </c>
      <c r="E393" s="66">
        <f t="shared" si="3"/>
        <v>1.63661415361978</v>
      </c>
    </row>
    <row r="394" ht="20.25" customHeight="1" spans="1:7">
      <c r="A394" s="43" t="s">
        <v>734</v>
      </c>
      <c r="B394" s="44" t="s">
        <v>735</v>
      </c>
      <c r="C394" s="70">
        <v>1487</v>
      </c>
      <c r="D394" s="71">
        <v>2280.614115</v>
      </c>
      <c r="E394" s="66">
        <f t="shared" si="3"/>
        <v>1.53370148957633</v>
      </c>
    </row>
    <row r="395" ht="20.25" customHeight="1" spans="1:7">
      <c r="A395" s="43" t="s">
        <v>736</v>
      </c>
      <c r="B395" s="44" t="s">
        <v>737</v>
      </c>
      <c r="C395" s="70">
        <v>26</v>
      </c>
      <c r="D395" s="71">
        <v>0.9</v>
      </c>
      <c r="E395" s="66">
        <f t="shared" si="3"/>
        <v>0.0346153846153846</v>
      </c>
    </row>
    <row r="396" ht="20.25" customHeight="1" spans="1:7">
      <c r="A396" s="43" t="s">
        <v>738</v>
      </c>
      <c r="B396" s="44" t="s">
        <v>739</v>
      </c>
      <c r="C396" s="70">
        <v>0</v>
      </c>
      <c r="D396" s="71">
        <v>3.6</v>
      </c>
      <c r="E396" s="66"/>
    </row>
    <row r="397" ht="20.25" customHeight="1" spans="1:7">
      <c r="A397" s="43" t="s">
        <v>740</v>
      </c>
      <c r="B397" s="44" t="s">
        <v>741</v>
      </c>
      <c r="C397" s="70">
        <v>1361</v>
      </c>
      <c r="D397" s="71"/>
      <c r="E397" s="66">
        <f t="shared" ref="E397:E400" si="4">D397/C397*100%</f>
        <v>0</v>
      </c>
    </row>
    <row r="398" s="49" customFormat="1" ht="20.25" customHeight="1" spans="1:7">
      <c r="A398" s="37" t="s">
        <v>742</v>
      </c>
      <c r="B398" s="42" t="s">
        <v>743</v>
      </c>
      <c r="C398" s="67">
        <f>SUM(C399:C403)</f>
        <v>19</v>
      </c>
      <c r="D398" s="68">
        <f>SUM(D399:D403)</f>
        <v>1.8</v>
      </c>
      <c r="E398" s="66">
        <f t="shared" si="4"/>
        <v>0.0947368421052631</v>
      </c>
      <c r="G398" s="74"/>
    </row>
    <row r="399" ht="20.25" customHeight="1" spans="1:7">
      <c r="A399" s="43" t="s">
        <v>744</v>
      </c>
      <c r="B399" s="44" t="s">
        <v>745</v>
      </c>
      <c r="C399" s="70">
        <f>IFERROR(VLOOKUP(A399,Sheet2!A:D,4,0),0)</f>
        <v>0</v>
      </c>
      <c r="D399" s="71"/>
      <c r="E399" s="66"/>
    </row>
    <row r="400" ht="20.25" customHeight="1" spans="1:7">
      <c r="A400" s="43" t="s">
        <v>746</v>
      </c>
      <c r="B400" s="44" t="s">
        <v>747</v>
      </c>
      <c r="C400" s="70">
        <v>19</v>
      </c>
      <c r="D400" s="71">
        <v>0.6</v>
      </c>
      <c r="E400" s="66">
        <f t="shared" si="4"/>
        <v>0.0315789473684211</v>
      </c>
    </row>
    <row r="401" ht="20.25" customHeight="1" spans="1:5">
      <c r="A401" s="43" t="s">
        <v>748</v>
      </c>
      <c r="B401" s="44" t="s">
        <v>749</v>
      </c>
      <c r="C401" s="70">
        <f>IFERROR(VLOOKUP(A401,Sheet2!A:D,4,0),0)</f>
        <v>0</v>
      </c>
      <c r="D401" s="71"/>
      <c r="E401" s="66"/>
    </row>
    <row r="402" ht="20.25" customHeight="1" spans="1:5">
      <c r="A402" s="43" t="s">
        <v>750</v>
      </c>
      <c r="B402" s="44" t="s">
        <v>751</v>
      </c>
      <c r="C402" s="70">
        <f>IFERROR(VLOOKUP(A402,Sheet2!A:D,4,0),0)</f>
        <v>0</v>
      </c>
      <c r="D402" s="71">
        <v>1.2</v>
      </c>
      <c r="E402" s="66"/>
    </row>
    <row r="403" ht="20.25" customHeight="1" spans="1:5">
      <c r="A403" s="43" t="s">
        <v>752</v>
      </c>
      <c r="B403" s="44" t="s">
        <v>753</v>
      </c>
      <c r="C403" s="70">
        <f>IFERROR(VLOOKUP(A403,Sheet2!A:D,4,0),0)</f>
        <v>0</v>
      </c>
      <c r="D403" s="71"/>
      <c r="E403" s="66"/>
    </row>
    <row r="404" ht="20.25" customHeight="1" spans="1:5">
      <c r="A404" s="37" t="s">
        <v>754</v>
      </c>
      <c r="B404" s="42" t="s">
        <v>755</v>
      </c>
      <c r="C404" s="67">
        <f>SUM(C405:C409)</f>
        <v>0</v>
      </c>
      <c r="D404" s="71">
        <v>0</v>
      </c>
      <c r="E404" s="66"/>
    </row>
    <row r="405" ht="20.25" customHeight="1" spans="1:5">
      <c r="A405" s="43" t="s">
        <v>756</v>
      </c>
      <c r="B405" s="44" t="s">
        <v>757</v>
      </c>
      <c r="C405" s="70">
        <f>IFERROR(VLOOKUP(A405,Sheet2!A:D,4,0),0)</f>
        <v>0</v>
      </c>
      <c r="D405" s="71">
        <v>0</v>
      </c>
      <c r="E405" s="66"/>
    </row>
    <row r="406" ht="20.25" customHeight="1" spans="1:5">
      <c r="A406" s="43" t="s">
        <v>758</v>
      </c>
      <c r="B406" s="44" t="s">
        <v>759</v>
      </c>
      <c r="C406" s="70">
        <f>IFERROR(VLOOKUP(A406,Sheet2!A:D,4,0),0)</f>
        <v>0</v>
      </c>
      <c r="D406" s="71">
        <v>0</v>
      </c>
      <c r="E406" s="66"/>
    </row>
    <row r="407" ht="20.25" customHeight="1" spans="1:5">
      <c r="A407" s="43" t="s">
        <v>760</v>
      </c>
      <c r="B407" s="44" t="s">
        <v>761</v>
      </c>
      <c r="C407" s="70">
        <f>IFERROR(VLOOKUP(A407,Sheet2!A:D,4,0),0)</f>
        <v>0</v>
      </c>
      <c r="D407" s="71">
        <v>0</v>
      </c>
      <c r="E407" s="66"/>
    </row>
    <row r="408" ht="20.25" customHeight="1" spans="1:5">
      <c r="A408" s="43" t="s">
        <v>762</v>
      </c>
      <c r="B408" s="44" t="s">
        <v>763</v>
      </c>
      <c r="C408" s="70">
        <f>IFERROR(VLOOKUP(A408,Sheet2!A:D,4,0),0)</f>
        <v>0</v>
      </c>
      <c r="D408" s="71">
        <v>0</v>
      </c>
      <c r="E408" s="66"/>
    </row>
    <row r="409" ht="20.25" customHeight="1" spans="1:5">
      <c r="A409" s="43" t="s">
        <v>764</v>
      </c>
      <c r="B409" s="44" t="s">
        <v>765</v>
      </c>
      <c r="C409" s="70">
        <f>IFERROR(VLOOKUP(A409,Sheet2!A:D,4,0),0)</f>
        <v>0</v>
      </c>
      <c r="D409" s="71">
        <v>0</v>
      </c>
      <c r="E409" s="66"/>
    </row>
    <row r="410" ht="20.25" customHeight="1" spans="1:5">
      <c r="A410" s="37" t="s">
        <v>766</v>
      </c>
      <c r="B410" s="42" t="s">
        <v>767</v>
      </c>
      <c r="C410" s="67">
        <f>SUM(C411:C413)</f>
        <v>0</v>
      </c>
      <c r="D410" s="71">
        <v>0</v>
      </c>
      <c r="E410" s="66"/>
    </row>
    <row r="411" ht="20.25" customHeight="1" spans="1:5">
      <c r="A411" s="43" t="s">
        <v>768</v>
      </c>
      <c r="B411" s="44" t="s">
        <v>769</v>
      </c>
      <c r="C411" s="70">
        <f>IFERROR(VLOOKUP(A411,Sheet2!A:D,4,0),0)</f>
        <v>0</v>
      </c>
      <c r="D411" s="71">
        <v>0</v>
      </c>
      <c r="E411" s="66"/>
    </row>
    <row r="412" ht="20.25" customHeight="1" spans="1:5">
      <c r="A412" s="43" t="s">
        <v>770</v>
      </c>
      <c r="B412" s="44" t="s">
        <v>771</v>
      </c>
      <c r="C412" s="70">
        <f>IFERROR(VLOOKUP(A412,Sheet2!A:D,4,0),0)</f>
        <v>0</v>
      </c>
      <c r="D412" s="71">
        <v>0</v>
      </c>
      <c r="E412" s="66"/>
    </row>
    <row r="413" ht="20.25" customHeight="1" spans="1:5">
      <c r="A413" s="43" t="s">
        <v>772</v>
      </c>
      <c r="B413" s="44" t="s">
        <v>773</v>
      </c>
      <c r="C413" s="70">
        <f>IFERROR(VLOOKUP(A413,Sheet2!A:D,4,0),0)</f>
        <v>0</v>
      </c>
      <c r="D413" s="71">
        <v>0</v>
      </c>
      <c r="E413" s="66"/>
    </row>
    <row r="414" ht="20.25" customHeight="1" spans="1:5">
      <c r="A414" s="37" t="s">
        <v>774</v>
      </c>
      <c r="B414" s="42" t="s">
        <v>775</v>
      </c>
      <c r="C414" s="67">
        <f>SUM(C415:C417)</f>
        <v>0</v>
      </c>
      <c r="D414" s="71">
        <v>0</v>
      </c>
      <c r="E414" s="66"/>
    </row>
    <row r="415" ht="20.25" customHeight="1" spans="1:5">
      <c r="A415" s="43" t="s">
        <v>776</v>
      </c>
      <c r="B415" s="44" t="s">
        <v>777</v>
      </c>
      <c r="C415" s="70">
        <f>IFERROR(VLOOKUP(A415,Sheet2!A:D,4,0),0)</f>
        <v>0</v>
      </c>
      <c r="D415" s="71">
        <v>0</v>
      </c>
      <c r="E415" s="66"/>
    </row>
    <row r="416" ht="20.25" customHeight="1" spans="1:5">
      <c r="A416" s="43" t="s">
        <v>778</v>
      </c>
      <c r="B416" s="44" t="s">
        <v>779</v>
      </c>
      <c r="C416" s="70">
        <f>IFERROR(VLOOKUP(A416,Sheet2!A:D,4,0),0)</f>
        <v>0</v>
      </c>
      <c r="D416" s="71">
        <v>0</v>
      </c>
      <c r="E416" s="66"/>
    </row>
    <row r="417" ht="20.25" customHeight="1" spans="1:7">
      <c r="A417" s="43" t="s">
        <v>780</v>
      </c>
      <c r="B417" s="44" t="s">
        <v>781</v>
      </c>
      <c r="C417" s="70">
        <f>IFERROR(VLOOKUP(A417,Sheet2!A:D,4,0),0)</f>
        <v>0</v>
      </c>
      <c r="D417" s="71">
        <v>0</v>
      </c>
      <c r="E417" s="66"/>
    </row>
    <row r="418" s="49" customFormat="1" ht="20.25" customHeight="1" spans="1:7">
      <c r="A418" s="37" t="s">
        <v>782</v>
      </c>
      <c r="B418" s="42" t="s">
        <v>783</v>
      </c>
      <c r="C418" s="67">
        <f>SUM(C419:C421)</f>
        <v>8</v>
      </c>
      <c r="D418" s="68">
        <f>SUM(D419:D421)</f>
        <v>5.6</v>
      </c>
      <c r="E418" s="66">
        <f t="shared" ref="E418:E422" si="5">D418/C418*100%</f>
        <v>0.7</v>
      </c>
      <c r="G418" s="74"/>
    </row>
    <row r="419" ht="20.25" customHeight="1" spans="1:7">
      <c r="A419" s="43" t="s">
        <v>784</v>
      </c>
      <c r="B419" s="44" t="s">
        <v>785</v>
      </c>
      <c r="C419" s="70">
        <v>8</v>
      </c>
      <c r="D419" s="71">
        <v>5.6</v>
      </c>
      <c r="E419" s="66">
        <f t="shared" si="5"/>
        <v>0.7</v>
      </c>
    </row>
    <row r="420" ht="20.25" customHeight="1" spans="1:7">
      <c r="A420" s="43" t="s">
        <v>786</v>
      </c>
      <c r="B420" s="44" t="s">
        <v>787</v>
      </c>
      <c r="C420" s="70">
        <f>IFERROR(VLOOKUP(A420,Sheet2!A:D,4,0),0)</f>
        <v>0</v>
      </c>
      <c r="D420" s="71">
        <v>0</v>
      </c>
      <c r="E420" s="66"/>
    </row>
    <row r="421" ht="20.25" customHeight="1" spans="1:7">
      <c r="A421" s="43" t="s">
        <v>788</v>
      </c>
      <c r="B421" s="44" t="s">
        <v>789</v>
      </c>
      <c r="C421" s="70">
        <f>IFERROR(VLOOKUP(A421,Sheet2!A:D,4,0),0)</f>
        <v>0</v>
      </c>
      <c r="D421" s="71">
        <v>0</v>
      </c>
      <c r="E421" s="66"/>
    </row>
    <row r="422" ht="20.25" customHeight="1" spans="1:7">
      <c r="A422" s="37" t="s">
        <v>790</v>
      </c>
      <c r="B422" s="42" t="s">
        <v>791</v>
      </c>
      <c r="C422" s="67">
        <f>SUM(C423:C427)</f>
        <v>0</v>
      </c>
      <c r="D422" s="68">
        <f>SUM(D423:D427)</f>
        <v>0</v>
      </c>
      <c r="E422" s="66" t="e">
        <f t="shared" si="5"/>
        <v>#DIV/0!</v>
      </c>
    </row>
    <row r="423" ht="20.25" customHeight="1" spans="1:7">
      <c r="A423" s="43" t="s">
        <v>792</v>
      </c>
      <c r="B423" s="44" t="s">
        <v>793</v>
      </c>
      <c r="C423" s="70">
        <f>IFERROR(VLOOKUP(A423,Sheet2!A:D,4,0),0)</f>
        <v>0</v>
      </c>
      <c r="D423" s="71">
        <v>0</v>
      </c>
      <c r="E423" s="66"/>
    </row>
    <row r="424" ht="20.25" customHeight="1" spans="1:7">
      <c r="A424" s="43" t="s">
        <v>794</v>
      </c>
      <c r="B424" s="44" t="s">
        <v>795</v>
      </c>
      <c r="C424" s="70">
        <f>IFERROR(VLOOKUP(A424,Sheet2!A:D,4,0),0)</f>
        <v>0</v>
      </c>
      <c r="D424" s="71">
        <v>0</v>
      </c>
      <c r="E424" s="66"/>
    </row>
    <row r="425" ht="20.25" customHeight="1" spans="1:7">
      <c r="A425" s="43" t="s">
        <v>796</v>
      </c>
      <c r="B425" s="44" t="s">
        <v>797</v>
      </c>
      <c r="C425" s="70"/>
      <c r="D425" s="71"/>
      <c r="E425" s="66" t="e">
        <f>D425/C425*100%</f>
        <v>#DIV/0!</v>
      </c>
    </row>
    <row r="426" ht="20.25" customHeight="1" spans="1:7">
      <c r="A426" s="43" t="s">
        <v>798</v>
      </c>
      <c r="B426" s="44" t="s">
        <v>799</v>
      </c>
      <c r="C426" s="70">
        <f>IFERROR(VLOOKUP(A426,Sheet2!A:D,4,0),0)</f>
        <v>0</v>
      </c>
      <c r="D426" s="71">
        <v>0</v>
      </c>
      <c r="E426" s="66"/>
    </row>
    <row r="427" ht="20.25" customHeight="1" spans="1:7">
      <c r="A427" s="43" t="s">
        <v>800</v>
      </c>
      <c r="B427" s="44" t="s">
        <v>801</v>
      </c>
      <c r="C427" s="70">
        <f>IFERROR(VLOOKUP(A427,Sheet2!A:D,4,0),0)</f>
        <v>0</v>
      </c>
      <c r="D427" s="71">
        <v>0</v>
      </c>
      <c r="E427" s="66"/>
    </row>
    <row r="428" s="49" customFormat="1" ht="20.25" customHeight="1" spans="1:7">
      <c r="A428" s="37" t="s">
        <v>802</v>
      </c>
      <c r="B428" s="42" t="s">
        <v>803</v>
      </c>
      <c r="C428" s="67">
        <f>SUM(C429:C434)</f>
        <v>354</v>
      </c>
      <c r="D428" s="68">
        <f>SUM(D429:D434)</f>
        <v>0</v>
      </c>
      <c r="E428" s="66">
        <f>D428/C428*100%</f>
        <v>0</v>
      </c>
      <c r="G428" s="74"/>
    </row>
    <row r="429" ht="20.25" customHeight="1" spans="1:7">
      <c r="A429" s="43" t="s">
        <v>804</v>
      </c>
      <c r="B429" s="44" t="s">
        <v>805</v>
      </c>
      <c r="C429" s="73">
        <v>57</v>
      </c>
      <c r="D429" s="71">
        <v>0</v>
      </c>
      <c r="E429" s="66">
        <f>D429/C429*100%</f>
        <v>0</v>
      </c>
    </row>
    <row r="430" ht="20.25" customHeight="1" spans="1:7">
      <c r="A430" s="43" t="s">
        <v>806</v>
      </c>
      <c r="B430" s="44" t="s">
        <v>807</v>
      </c>
      <c r="C430" s="70">
        <f>IFERROR(VLOOKUP(A430,Sheet2!A:D,4,0),0)</f>
        <v>0</v>
      </c>
      <c r="D430" s="71">
        <v>0</v>
      </c>
      <c r="E430" s="66"/>
    </row>
    <row r="431" ht="20.25" customHeight="1" spans="1:7">
      <c r="A431" s="43" t="s">
        <v>808</v>
      </c>
      <c r="B431" s="44" t="s">
        <v>809</v>
      </c>
      <c r="C431" s="70">
        <f>IFERROR(VLOOKUP(A431,Sheet2!A:D,4,0),0)</f>
        <v>0</v>
      </c>
      <c r="D431" s="71">
        <v>0</v>
      </c>
      <c r="E431" s="66"/>
    </row>
    <row r="432" ht="20.25" customHeight="1" spans="1:7">
      <c r="A432" s="43" t="s">
        <v>810</v>
      </c>
      <c r="B432" s="44" t="s">
        <v>811</v>
      </c>
      <c r="C432" s="70">
        <f>IFERROR(VLOOKUP(A432,Sheet2!A:D,4,0),0)</f>
        <v>0</v>
      </c>
      <c r="D432" s="71">
        <v>0</v>
      </c>
      <c r="E432" s="66"/>
    </row>
    <row r="433" ht="20.25" customHeight="1" spans="1:7">
      <c r="A433" s="43" t="s">
        <v>812</v>
      </c>
      <c r="B433" s="44" t="s">
        <v>813</v>
      </c>
      <c r="C433" s="70">
        <f>IFERROR(VLOOKUP(A433,Sheet2!A:D,4,0),0)</f>
        <v>0</v>
      </c>
      <c r="D433" s="71">
        <v>0</v>
      </c>
      <c r="E433" s="66"/>
    </row>
    <row r="434" ht="20.25" customHeight="1" spans="1:7">
      <c r="A434" s="43" t="s">
        <v>814</v>
      </c>
      <c r="B434" s="44" t="s">
        <v>815</v>
      </c>
      <c r="C434" s="73">
        <v>297</v>
      </c>
      <c r="D434" s="79"/>
      <c r="E434" s="66">
        <f>D434/C434*100%</f>
        <v>0</v>
      </c>
    </row>
    <row r="435" s="49" customFormat="1" ht="20.25" customHeight="1" spans="1:7">
      <c r="A435" s="37" t="s">
        <v>816</v>
      </c>
      <c r="B435" s="42" t="s">
        <v>817</v>
      </c>
      <c r="C435" s="67">
        <f>C436</f>
        <v>67</v>
      </c>
      <c r="D435" s="72">
        <v>0</v>
      </c>
      <c r="E435" s="66"/>
      <c r="G435" s="74"/>
    </row>
    <row r="436" ht="20.25" customHeight="1" spans="1:7">
      <c r="A436" s="43" t="s">
        <v>818</v>
      </c>
      <c r="B436" s="44" t="s">
        <v>819</v>
      </c>
      <c r="C436" s="73">
        <v>67</v>
      </c>
      <c r="D436" s="71">
        <v>0</v>
      </c>
      <c r="E436" s="66"/>
    </row>
    <row r="437" s="49" customFormat="1" ht="20.25" customHeight="1" spans="1:7">
      <c r="A437" s="37" t="s">
        <v>820</v>
      </c>
      <c r="B437" s="42" t="s">
        <v>22</v>
      </c>
      <c r="C437" s="67">
        <f>C438+C443+C452+C458+C463+C468+C473+C480+C484+C488</f>
        <v>0</v>
      </c>
      <c r="D437" s="72">
        <v>0</v>
      </c>
      <c r="E437" s="66"/>
      <c r="G437" s="74"/>
    </row>
    <row r="438" ht="20.25" customHeight="1" spans="1:7">
      <c r="A438" s="37" t="s">
        <v>821</v>
      </c>
      <c r="B438" s="42" t="s">
        <v>822</v>
      </c>
      <c r="C438" s="67">
        <f>SUM(C439:C442)</f>
        <v>0</v>
      </c>
      <c r="D438" s="71">
        <v>0</v>
      </c>
      <c r="E438" s="66"/>
    </row>
    <row r="439" ht="20.25" customHeight="1" spans="1:7">
      <c r="A439" s="43" t="s">
        <v>823</v>
      </c>
      <c r="B439" s="44" t="s">
        <v>120</v>
      </c>
      <c r="C439" s="70">
        <f>IFERROR(VLOOKUP(A439,Sheet2!A:D,4,0),0)</f>
        <v>0</v>
      </c>
      <c r="D439" s="71">
        <v>0</v>
      </c>
      <c r="E439" s="66"/>
    </row>
    <row r="440" ht="20.25" customHeight="1" spans="1:7">
      <c r="A440" s="43" t="s">
        <v>824</v>
      </c>
      <c r="B440" s="44" t="s">
        <v>122</v>
      </c>
      <c r="C440" s="70">
        <f>IFERROR(VLOOKUP(A440,Sheet2!A:D,4,0),0)</f>
        <v>0</v>
      </c>
      <c r="D440" s="71">
        <v>0</v>
      </c>
      <c r="E440" s="66"/>
    </row>
    <row r="441" ht="20.25" customHeight="1" spans="1:7">
      <c r="A441" s="43" t="s">
        <v>825</v>
      </c>
      <c r="B441" s="44" t="s">
        <v>124</v>
      </c>
      <c r="C441" s="70">
        <f>IFERROR(VLOOKUP(A441,Sheet2!A:D,4,0),0)</f>
        <v>0</v>
      </c>
      <c r="D441" s="71">
        <v>0</v>
      </c>
      <c r="E441" s="66"/>
    </row>
    <row r="442" ht="20.25" customHeight="1" spans="1:7">
      <c r="A442" s="43" t="s">
        <v>826</v>
      </c>
      <c r="B442" s="44" t="s">
        <v>827</v>
      </c>
      <c r="C442" s="70">
        <f>IFERROR(VLOOKUP(A442,Sheet2!A:D,4,0),0)</f>
        <v>0</v>
      </c>
      <c r="D442" s="71">
        <v>0</v>
      </c>
      <c r="E442" s="66"/>
    </row>
    <row r="443" ht="20.25" customHeight="1" spans="1:7">
      <c r="A443" s="37" t="s">
        <v>828</v>
      </c>
      <c r="B443" s="42" t="s">
        <v>829</v>
      </c>
      <c r="C443" s="67">
        <f>SUM(C444:C451)</f>
        <v>0</v>
      </c>
      <c r="D443" s="71">
        <v>0</v>
      </c>
      <c r="E443" s="66"/>
    </row>
    <row r="444" ht="20.25" customHeight="1" spans="1:7">
      <c r="A444" s="43" t="s">
        <v>830</v>
      </c>
      <c r="B444" s="44" t="s">
        <v>831</v>
      </c>
      <c r="C444" s="70">
        <f>IFERROR(VLOOKUP(A444,Sheet2!A:D,4,0),0)</f>
        <v>0</v>
      </c>
      <c r="D444" s="71">
        <v>0</v>
      </c>
      <c r="E444" s="66"/>
    </row>
    <row r="445" ht="20.25" customHeight="1" spans="1:7">
      <c r="A445" s="43" t="s">
        <v>832</v>
      </c>
      <c r="B445" s="44" t="s">
        <v>833</v>
      </c>
      <c r="C445" s="70">
        <f>IFERROR(VLOOKUP(A445,Sheet2!A:D,4,0),0)</f>
        <v>0</v>
      </c>
      <c r="D445" s="71">
        <v>0</v>
      </c>
      <c r="E445" s="66"/>
    </row>
    <row r="446" ht="20.25" customHeight="1" spans="1:7">
      <c r="A446" s="43" t="s">
        <v>834</v>
      </c>
      <c r="B446" s="44" t="s">
        <v>835</v>
      </c>
      <c r="C446" s="70">
        <f>IFERROR(VLOOKUP(A446,Sheet2!A:D,4,0),0)</f>
        <v>0</v>
      </c>
      <c r="D446" s="71">
        <v>0</v>
      </c>
      <c r="E446" s="66"/>
    </row>
    <row r="447" ht="20.25" customHeight="1" spans="1:7">
      <c r="A447" s="43" t="s">
        <v>836</v>
      </c>
      <c r="B447" s="44" t="s">
        <v>837</v>
      </c>
      <c r="C447" s="70">
        <f>IFERROR(VLOOKUP(A447,Sheet2!A:D,4,0),0)</f>
        <v>0</v>
      </c>
      <c r="D447" s="71">
        <v>0</v>
      </c>
      <c r="E447" s="66"/>
    </row>
    <row r="448" ht="20.25" customHeight="1" spans="1:7">
      <c r="A448" s="43" t="s">
        <v>838</v>
      </c>
      <c r="B448" s="44" t="s">
        <v>839</v>
      </c>
      <c r="C448" s="70">
        <f>IFERROR(VLOOKUP(A448,Sheet2!A:D,4,0),0)</f>
        <v>0</v>
      </c>
      <c r="D448" s="71">
        <v>0</v>
      </c>
      <c r="E448" s="66"/>
    </row>
    <row r="449" ht="20.25" customHeight="1" spans="1:7">
      <c r="A449" s="43" t="s">
        <v>840</v>
      </c>
      <c r="B449" s="44" t="s">
        <v>841</v>
      </c>
      <c r="C449" s="70">
        <f>IFERROR(VLOOKUP(A449,Sheet2!A:D,4,0),0)</f>
        <v>0</v>
      </c>
      <c r="D449" s="71">
        <v>0</v>
      </c>
      <c r="E449" s="66"/>
    </row>
    <row r="450" s="50" customFormat="1" ht="20.25" customHeight="1" spans="1:7">
      <c r="A450" s="75" t="s">
        <v>842</v>
      </c>
      <c r="B450" s="76" t="s">
        <v>843</v>
      </c>
      <c r="C450" s="70">
        <f>IFERROR(VLOOKUP(A450,Sheet2!A:D,4,0),0)</f>
        <v>0</v>
      </c>
      <c r="D450" s="71">
        <v>0</v>
      </c>
      <c r="E450" s="77"/>
      <c r="G450" s="78"/>
    </row>
    <row r="451" ht="20.25" customHeight="1" spans="1:7">
      <c r="A451" s="43" t="s">
        <v>844</v>
      </c>
      <c r="B451" s="44" t="s">
        <v>845</v>
      </c>
      <c r="C451" s="70">
        <f>IFERROR(VLOOKUP(A451,Sheet2!A:D,4,0),0)</f>
        <v>0</v>
      </c>
      <c r="D451" s="71">
        <v>0</v>
      </c>
      <c r="E451" s="66"/>
    </row>
    <row r="452" ht="20.25" customHeight="1" spans="1:7">
      <c r="A452" s="37" t="s">
        <v>846</v>
      </c>
      <c r="B452" s="42" t="s">
        <v>847</v>
      </c>
      <c r="C452" s="67">
        <f>SUM(C453:C457)</f>
        <v>0</v>
      </c>
      <c r="D452" s="71">
        <v>0</v>
      </c>
      <c r="E452" s="66"/>
    </row>
    <row r="453" ht="20.25" customHeight="1" spans="1:7">
      <c r="A453" s="43" t="s">
        <v>848</v>
      </c>
      <c r="B453" s="44" t="s">
        <v>831</v>
      </c>
      <c r="C453" s="70">
        <f>IFERROR(VLOOKUP(A453,Sheet2!A:D,4,0),0)</f>
        <v>0</v>
      </c>
      <c r="D453" s="71">
        <v>0</v>
      </c>
      <c r="E453" s="66"/>
    </row>
    <row r="454" ht="20.25" customHeight="1" spans="1:7">
      <c r="A454" s="43" t="s">
        <v>849</v>
      </c>
      <c r="B454" s="44" t="s">
        <v>850</v>
      </c>
      <c r="C454" s="70">
        <f>IFERROR(VLOOKUP(A454,Sheet2!A:D,4,0),0)</f>
        <v>0</v>
      </c>
      <c r="D454" s="71">
        <v>0</v>
      </c>
      <c r="E454" s="66"/>
    </row>
    <row r="455" ht="20.25" customHeight="1" spans="1:7">
      <c r="A455" s="43" t="s">
        <v>851</v>
      </c>
      <c r="B455" s="44" t="s">
        <v>852</v>
      </c>
      <c r="C455" s="70">
        <f>IFERROR(VLOOKUP(A455,Sheet2!A:D,4,0),0)</f>
        <v>0</v>
      </c>
      <c r="D455" s="71">
        <v>0</v>
      </c>
      <c r="E455" s="66"/>
    </row>
    <row r="456" ht="20.25" customHeight="1" spans="1:7">
      <c r="A456" s="43" t="s">
        <v>853</v>
      </c>
      <c r="B456" s="44" t="s">
        <v>854</v>
      </c>
      <c r="C456" s="70">
        <f>IFERROR(VLOOKUP(A456,Sheet2!A:D,4,0),0)</f>
        <v>0</v>
      </c>
      <c r="D456" s="71">
        <v>0</v>
      </c>
      <c r="E456" s="66"/>
    </row>
    <row r="457" ht="20.25" customHeight="1" spans="1:7">
      <c r="A457" s="43" t="s">
        <v>855</v>
      </c>
      <c r="B457" s="44" t="s">
        <v>856</v>
      </c>
      <c r="C457" s="70">
        <f>IFERROR(VLOOKUP(A457,Sheet2!A:D,4,0),0)</f>
        <v>0</v>
      </c>
      <c r="D457" s="71">
        <v>0</v>
      </c>
      <c r="E457" s="66"/>
    </row>
    <row r="458" ht="20.25" customHeight="1" spans="1:7">
      <c r="A458" s="37" t="s">
        <v>857</v>
      </c>
      <c r="B458" s="42" t="s">
        <v>858</v>
      </c>
      <c r="C458" s="67">
        <f>SUM(C459:C462)</f>
        <v>0</v>
      </c>
      <c r="D458" s="71">
        <v>0</v>
      </c>
      <c r="E458" s="66"/>
    </row>
    <row r="459" ht="20.25" customHeight="1" spans="1:7">
      <c r="A459" s="43" t="s">
        <v>859</v>
      </c>
      <c r="B459" s="44" t="s">
        <v>831</v>
      </c>
      <c r="C459" s="70">
        <f>IFERROR(VLOOKUP(A459,Sheet2!A:D,4,0),0)</f>
        <v>0</v>
      </c>
      <c r="D459" s="71">
        <v>0</v>
      </c>
      <c r="E459" s="66"/>
    </row>
    <row r="460" ht="20.25" customHeight="1" spans="1:7">
      <c r="A460" s="43" t="s">
        <v>860</v>
      </c>
      <c r="B460" s="44" t="s">
        <v>861</v>
      </c>
      <c r="C460" s="70">
        <f>IFERROR(VLOOKUP(A460,Sheet2!A:D,4,0),0)</f>
        <v>0</v>
      </c>
      <c r="D460" s="71">
        <v>0</v>
      </c>
      <c r="E460" s="66"/>
    </row>
    <row r="461" s="50" customFormat="1" ht="20.25" customHeight="1" spans="1:7">
      <c r="A461" s="75" t="s">
        <v>862</v>
      </c>
      <c r="B461" s="76" t="s">
        <v>863</v>
      </c>
      <c r="C461" s="70">
        <f>IFERROR(VLOOKUP(A461,Sheet2!A:D,4,0),0)</f>
        <v>0</v>
      </c>
      <c r="D461" s="71">
        <v>0</v>
      </c>
      <c r="E461" s="77"/>
      <c r="G461" s="78"/>
    </row>
    <row r="462" ht="20.25" customHeight="1" spans="1:7">
      <c r="A462" s="43" t="s">
        <v>864</v>
      </c>
      <c r="B462" s="44" t="s">
        <v>865</v>
      </c>
      <c r="C462" s="70">
        <f>IFERROR(VLOOKUP(A462,Sheet2!A:D,4,0),0)</f>
        <v>0</v>
      </c>
      <c r="D462" s="71">
        <v>0</v>
      </c>
      <c r="E462" s="66"/>
    </row>
    <row r="463" ht="20.25" customHeight="1" spans="1:7">
      <c r="A463" s="37" t="s">
        <v>866</v>
      </c>
      <c r="B463" s="42" t="s">
        <v>867</v>
      </c>
      <c r="C463" s="67">
        <f>SUM(C464:C467)</f>
        <v>0</v>
      </c>
      <c r="D463" s="71">
        <v>0</v>
      </c>
      <c r="E463" s="66"/>
    </row>
    <row r="464" ht="20.25" customHeight="1" spans="1:7">
      <c r="A464" s="43" t="s">
        <v>868</v>
      </c>
      <c r="B464" s="44" t="s">
        <v>831</v>
      </c>
      <c r="C464" s="70">
        <f>IFERROR(VLOOKUP(A464,Sheet2!A:D,4,0),0)</f>
        <v>0</v>
      </c>
      <c r="D464" s="71">
        <v>0</v>
      </c>
      <c r="E464" s="66"/>
    </row>
    <row r="465" ht="20.25" customHeight="1" spans="1:5">
      <c r="A465" s="43" t="s">
        <v>869</v>
      </c>
      <c r="B465" s="44" t="s">
        <v>870</v>
      </c>
      <c r="C465" s="70">
        <f>IFERROR(VLOOKUP(A465,Sheet2!A:D,4,0),0)</f>
        <v>0</v>
      </c>
      <c r="D465" s="71">
        <v>0</v>
      </c>
      <c r="E465" s="66"/>
    </row>
    <row r="466" ht="20.25" customHeight="1" spans="1:5">
      <c r="A466" s="43" t="s">
        <v>871</v>
      </c>
      <c r="B466" s="44" t="s">
        <v>872</v>
      </c>
      <c r="C466" s="70">
        <f>IFERROR(VLOOKUP(A466,Sheet2!A:D,4,0),0)</f>
        <v>0</v>
      </c>
      <c r="D466" s="71">
        <v>0</v>
      </c>
      <c r="E466" s="66"/>
    </row>
    <row r="467" ht="20.25" customHeight="1" spans="1:5">
      <c r="A467" s="43" t="s">
        <v>873</v>
      </c>
      <c r="B467" s="44" t="s">
        <v>874</v>
      </c>
      <c r="C467" s="70">
        <f>IFERROR(VLOOKUP(A467,Sheet2!A:D,4,0),0)</f>
        <v>0</v>
      </c>
      <c r="D467" s="71">
        <v>0</v>
      </c>
      <c r="E467" s="66"/>
    </row>
    <row r="468" ht="20.25" customHeight="1" spans="1:5">
      <c r="A468" s="37" t="s">
        <v>875</v>
      </c>
      <c r="B468" s="42" t="s">
        <v>876</v>
      </c>
      <c r="C468" s="67">
        <f>SUM(C469:C472)</f>
        <v>0</v>
      </c>
      <c r="D468" s="71">
        <v>0</v>
      </c>
      <c r="E468" s="66"/>
    </row>
    <row r="469" ht="20.25" customHeight="1" spans="1:5">
      <c r="A469" s="43" t="s">
        <v>877</v>
      </c>
      <c r="B469" s="44" t="s">
        <v>878</v>
      </c>
      <c r="C469" s="70">
        <f>IFERROR(VLOOKUP(A469,Sheet2!A:D,4,0),0)</f>
        <v>0</v>
      </c>
      <c r="D469" s="71">
        <v>0</v>
      </c>
      <c r="E469" s="66"/>
    </row>
    <row r="470" ht="20.25" customHeight="1" spans="1:5">
      <c r="A470" s="43" t="s">
        <v>879</v>
      </c>
      <c r="B470" s="44" t="s">
        <v>880</v>
      </c>
      <c r="C470" s="70">
        <f>IFERROR(VLOOKUP(A470,Sheet2!A:D,4,0),0)</f>
        <v>0</v>
      </c>
      <c r="D470" s="71">
        <v>0</v>
      </c>
      <c r="E470" s="66"/>
    </row>
    <row r="471" ht="20.25" customHeight="1" spans="1:5">
      <c r="A471" s="43" t="s">
        <v>881</v>
      </c>
      <c r="B471" s="44" t="s">
        <v>882</v>
      </c>
      <c r="C471" s="70">
        <f>IFERROR(VLOOKUP(A471,Sheet2!A:D,4,0),0)</f>
        <v>0</v>
      </c>
      <c r="D471" s="71">
        <v>0</v>
      </c>
      <c r="E471" s="66"/>
    </row>
    <row r="472" ht="20.25" customHeight="1" spans="1:5">
      <c r="A472" s="43" t="s">
        <v>883</v>
      </c>
      <c r="B472" s="44" t="s">
        <v>884</v>
      </c>
      <c r="C472" s="70">
        <f>IFERROR(VLOOKUP(A472,Sheet2!A:D,4,0),0)</f>
        <v>0</v>
      </c>
      <c r="D472" s="71">
        <v>0</v>
      </c>
      <c r="E472" s="66"/>
    </row>
    <row r="473" ht="20.25" customHeight="1" spans="1:5">
      <c r="A473" s="37" t="s">
        <v>885</v>
      </c>
      <c r="B473" s="42" t="s">
        <v>886</v>
      </c>
      <c r="C473" s="67">
        <f>SUM(C474:C479)</f>
        <v>0</v>
      </c>
      <c r="D473" s="71">
        <v>0</v>
      </c>
      <c r="E473" s="66"/>
    </row>
    <row r="474" ht="20.25" customHeight="1" spans="1:5">
      <c r="A474" s="43" t="s">
        <v>887</v>
      </c>
      <c r="B474" s="44" t="s">
        <v>831</v>
      </c>
      <c r="C474" s="70">
        <f>IFERROR(VLOOKUP(A474,Sheet2!A:D,4,0),0)</f>
        <v>0</v>
      </c>
      <c r="D474" s="71">
        <v>0</v>
      </c>
      <c r="E474" s="66"/>
    </row>
    <row r="475" ht="20.25" customHeight="1" spans="1:5">
      <c r="A475" s="43" t="s">
        <v>888</v>
      </c>
      <c r="B475" s="44" t="s">
        <v>889</v>
      </c>
      <c r="C475" s="70">
        <f>IFERROR(VLOOKUP(A475,Sheet2!A:D,4,0),0)</f>
        <v>0</v>
      </c>
      <c r="D475" s="71">
        <v>0</v>
      </c>
      <c r="E475" s="66"/>
    </row>
    <row r="476" ht="20.25" customHeight="1" spans="1:5">
      <c r="A476" s="43" t="s">
        <v>890</v>
      </c>
      <c r="B476" s="44" t="s">
        <v>891</v>
      </c>
      <c r="C476" s="70">
        <f>IFERROR(VLOOKUP(A476,Sheet2!A:D,4,0),0)</f>
        <v>0</v>
      </c>
      <c r="D476" s="71">
        <v>0</v>
      </c>
      <c r="E476" s="66"/>
    </row>
    <row r="477" ht="20.25" customHeight="1" spans="1:5">
      <c r="A477" s="43" t="s">
        <v>892</v>
      </c>
      <c r="B477" s="44" t="s">
        <v>893</v>
      </c>
      <c r="C477" s="70">
        <f>IFERROR(VLOOKUP(A477,Sheet2!A:D,4,0),0)</f>
        <v>0</v>
      </c>
      <c r="D477" s="71">
        <v>0</v>
      </c>
      <c r="E477" s="66"/>
    </row>
    <row r="478" ht="20.25" customHeight="1" spans="1:5">
      <c r="A478" s="43" t="s">
        <v>894</v>
      </c>
      <c r="B478" s="44" t="s">
        <v>895</v>
      </c>
      <c r="C478" s="70">
        <f>IFERROR(VLOOKUP(A478,Sheet2!A:D,4,0),0)</f>
        <v>0</v>
      </c>
      <c r="D478" s="71">
        <v>0</v>
      </c>
      <c r="E478" s="66"/>
    </row>
    <row r="479" ht="20.25" customHeight="1" spans="1:5">
      <c r="A479" s="43" t="s">
        <v>896</v>
      </c>
      <c r="B479" s="44" t="s">
        <v>897</v>
      </c>
      <c r="C479" s="70">
        <f>IFERROR(VLOOKUP(A479,Sheet2!A:D,4,0),0)</f>
        <v>0</v>
      </c>
      <c r="D479" s="71">
        <v>0</v>
      </c>
      <c r="E479" s="66"/>
    </row>
    <row r="480" ht="20.25" customHeight="1" spans="1:5">
      <c r="A480" s="37" t="s">
        <v>898</v>
      </c>
      <c r="B480" s="42" t="s">
        <v>899</v>
      </c>
      <c r="C480" s="67">
        <f>SUM(C481:C483)</f>
        <v>0</v>
      </c>
      <c r="D480" s="71">
        <v>0</v>
      </c>
      <c r="E480" s="66"/>
    </row>
    <row r="481" ht="20.25" customHeight="1" spans="1:7">
      <c r="A481" s="43" t="s">
        <v>900</v>
      </c>
      <c r="B481" s="44" t="s">
        <v>901</v>
      </c>
      <c r="C481" s="70">
        <f>IFERROR(VLOOKUP(A481,Sheet2!A:D,4,0),0)</f>
        <v>0</v>
      </c>
      <c r="D481" s="71">
        <v>0</v>
      </c>
      <c r="E481" s="66"/>
    </row>
    <row r="482" ht="20.25" customHeight="1" spans="1:7">
      <c r="A482" s="43" t="s">
        <v>902</v>
      </c>
      <c r="B482" s="44" t="s">
        <v>903</v>
      </c>
      <c r="C482" s="70">
        <f>IFERROR(VLOOKUP(A482,Sheet2!A:D,4,0),0)</f>
        <v>0</v>
      </c>
      <c r="D482" s="71">
        <v>0</v>
      </c>
      <c r="E482" s="66"/>
    </row>
    <row r="483" ht="20.25" customHeight="1" spans="1:7">
      <c r="A483" s="43" t="s">
        <v>904</v>
      </c>
      <c r="B483" s="44" t="s">
        <v>905</v>
      </c>
      <c r="C483" s="70">
        <f>IFERROR(VLOOKUP(A483,Sheet2!A:D,4,0),0)</f>
        <v>0</v>
      </c>
      <c r="D483" s="71">
        <v>0</v>
      </c>
      <c r="E483" s="66"/>
    </row>
    <row r="484" ht="20.25" customHeight="1" spans="1:7">
      <c r="A484" s="37" t="s">
        <v>906</v>
      </c>
      <c r="B484" s="42" t="s">
        <v>907</v>
      </c>
      <c r="C484" s="67">
        <f>SUM(C485:C487)</f>
        <v>0</v>
      </c>
      <c r="D484" s="71">
        <v>0</v>
      </c>
      <c r="E484" s="66"/>
    </row>
    <row r="485" ht="20.25" customHeight="1" spans="1:7">
      <c r="A485" s="43" t="s">
        <v>908</v>
      </c>
      <c r="B485" s="44" t="s">
        <v>909</v>
      </c>
      <c r="C485" s="70">
        <f>IFERROR(VLOOKUP(A485,Sheet2!A:D,4,0),0)</f>
        <v>0</v>
      </c>
      <c r="D485" s="71">
        <v>0</v>
      </c>
      <c r="E485" s="66"/>
    </row>
    <row r="486" ht="20.25" customHeight="1" spans="1:7">
      <c r="A486" s="43" t="s">
        <v>910</v>
      </c>
      <c r="B486" s="44" t="s">
        <v>911</v>
      </c>
      <c r="C486" s="70">
        <f>IFERROR(VLOOKUP(A486,Sheet2!A:D,4,0),0)</f>
        <v>0</v>
      </c>
      <c r="D486" s="71">
        <v>0</v>
      </c>
      <c r="E486" s="66"/>
    </row>
    <row r="487" ht="20.25" customHeight="1" spans="1:7">
      <c r="A487" s="43" t="s">
        <v>912</v>
      </c>
      <c r="B487" s="44" t="s">
        <v>913</v>
      </c>
      <c r="C487" s="70">
        <f>IFERROR(VLOOKUP(A487,Sheet2!A:D,4,0),0)</f>
        <v>0</v>
      </c>
      <c r="D487" s="71">
        <v>0</v>
      </c>
      <c r="E487" s="66"/>
    </row>
    <row r="488" s="49" customFormat="1" ht="20.25" customHeight="1" spans="1:7">
      <c r="A488" s="37" t="s">
        <v>914</v>
      </c>
      <c r="B488" s="42" t="s">
        <v>915</v>
      </c>
      <c r="C488" s="67">
        <f>SUM(C489:C492)</f>
        <v>0</v>
      </c>
      <c r="D488" s="72">
        <v>0</v>
      </c>
      <c r="E488" s="66"/>
      <c r="G488" s="74"/>
    </row>
    <row r="489" ht="20.25" customHeight="1" spans="1:7">
      <c r="A489" s="43" t="s">
        <v>916</v>
      </c>
      <c r="B489" s="44" t="s">
        <v>917</v>
      </c>
      <c r="C489" s="70">
        <f>IFERROR(VLOOKUP(A489,Sheet2!A:D,4,0),0)</f>
        <v>0</v>
      </c>
      <c r="D489" s="71">
        <v>0</v>
      </c>
      <c r="E489" s="66"/>
    </row>
    <row r="490" ht="20.25" customHeight="1" spans="1:7">
      <c r="A490" s="43" t="s">
        <v>918</v>
      </c>
      <c r="B490" s="44" t="s">
        <v>919</v>
      </c>
      <c r="C490" s="70">
        <f>IFERROR(VLOOKUP(A490,Sheet2!A:D,4,0),0)</f>
        <v>0</v>
      </c>
      <c r="D490" s="71">
        <v>0</v>
      </c>
      <c r="E490" s="66"/>
    </row>
    <row r="491" ht="20.25" customHeight="1" spans="1:7">
      <c r="A491" s="43" t="s">
        <v>920</v>
      </c>
      <c r="B491" s="44" t="s">
        <v>921</v>
      </c>
      <c r="C491" s="70">
        <f>IFERROR(VLOOKUP(A491,Sheet2!A:D,4,0),0)</f>
        <v>0</v>
      </c>
      <c r="D491" s="71">
        <v>0</v>
      </c>
      <c r="E491" s="66"/>
    </row>
    <row r="492" ht="20.25" customHeight="1" spans="1:7">
      <c r="A492" s="43" t="s">
        <v>922</v>
      </c>
      <c r="B492" s="44" t="s">
        <v>923</v>
      </c>
      <c r="C492" s="73"/>
      <c r="D492" s="71">
        <v>0</v>
      </c>
      <c r="E492" s="66"/>
    </row>
    <row r="493" ht="20.25" customHeight="1" spans="1:7">
      <c r="A493" s="37" t="s">
        <v>924</v>
      </c>
      <c r="B493" s="42" t="s">
        <v>24</v>
      </c>
      <c r="C493" s="67">
        <f>C494+C510+C518+C529+C538+C546</f>
        <v>5</v>
      </c>
      <c r="D493" s="68">
        <f>D494+D510+D518+D529+D538+D546</f>
        <v>19.5496</v>
      </c>
      <c r="E493" s="66">
        <f>D493/C493*100%</f>
        <v>3.90992</v>
      </c>
    </row>
    <row r="494" ht="20.25" customHeight="1" spans="1:7">
      <c r="A494" s="37" t="s">
        <v>925</v>
      </c>
      <c r="B494" s="42" t="s">
        <v>926</v>
      </c>
      <c r="C494" s="67">
        <f>SUM(C495:C509)</f>
        <v>0</v>
      </c>
      <c r="D494" s="68">
        <f>SUM(D495:D509)</f>
        <v>4.225</v>
      </c>
      <c r="E494" s="66"/>
    </row>
    <row r="495" ht="20.25" customHeight="1" spans="1:7">
      <c r="A495" s="43" t="s">
        <v>927</v>
      </c>
      <c r="B495" s="44" t="s">
        <v>120</v>
      </c>
      <c r="C495" s="70">
        <f>IFERROR(VLOOKUP(A495,Sheet2!A:D,4,0),0)</f>
        <v>0</v>
      </c>
      <c r="D495" s="71"/>
      <c r="E495" s="66"/>
    </row>
    <row r="496" ht="20.25" customHeight="1" spans="1:7">
      <c r="A496" s="43" t="s">
        <v>928</v>
      </c>
      <c r="B496" s="44" t="s">
        <v>122</v>
      </c>
      <c r="C496" s="70">
        <f>IFERROR(VLOOKUP(A496,Sheet2!A:D,4,0),0)</f>
        <v>0</v>
      </c>
      <c r="D496" s="71"/>
      <c r="E496" s="66"/>
    </row>
    <row r="497" ht="20.25" customHeight="1" spans="1:5">
      <c r="A497" s="43" t="s">
        <v>929</v>
      </c>
      <c r="B497" s="44" t="s">
        <v>124</v>
      </c>
      <c r="C497" s="70">
        <f>IFERROR(VLOOKUP(A497,Sheet2!A:D,4,0),0)</f>
        <v>0</v>
      </c>
      <c r="D497" s="71"/>
      <c r="E497" s="66"/>
    </row>
    <row r="498" ht="20.25" customHeight="1" spans="1:5">
      <c r="A498" s="43" t="s">
        <v>930</v>
      </c>
      <c r="B498" s="44" t="s">
        <v>931</v>
      </c>
      <c r="C498" s="70">
        <f>IFERROR(VLOOKUP(A498,Sheet2!A:D,4,0),0)</f>
        <v>0</v>
      </c>
      <c r="D498" s="71"/>
      <c r="E498" s="66"/>
    </row>
    <row r="499" ht="20.25" customHeight="1" spans="1:5">
      <c r="A499" s="43" t="s">
        <v>932</v>
      </c>
      <c r="B499" s="44" t="s">
        <v>933</v>
      </c>
      <c r="C499" s="70">
        <f>IFERROR(VLOOKUP(A499,Sheet2!A:D,4,0),0)</f>
        <v>0</v>
      </c>
      <c r="D499" s="71"/>
      <c r="E499" s="66"/>
    </row>
    <row r="500" ht="20.25" customHeight="1" spans="1:5">
      <c r="A500" s="43" t="s">
        <v>934</v>
      </c>
      <c r="B500" s="44" t="s">
        <v>935</v>
      </c>
      <c r="C500" s="70">
        <f>IFERROR(VLOOKUP(A500,Sheet2!A:D,4,0),0)</f>
        <v>0</v>
      </c>
      <c r="D500" s="71"/>
      <c r="E500" s="66"/>
    </row>
    <row r="501" ht="20.25" customHeight="1" spans="1:5">
      <c r="A501" s="43" t="s">
        <v>936</v>
      </c>
      <c r="B501" s="44" t="s">
        <v>937</v>
      </c>
      <c r="C501" s="70">
        <f>IFERROR(VLOOKUP(A501,Sheet2!A:D,4,0),0)</f>
        <v>0</v>
      </c>
      <c r="D501" s="71"/>
      <c r="E501" s="66"/>
    </row>
    <row r="502" ht="20.25" customHeight="1" spans="1:5">
      <c r="A502" s="43" t="s">
        <v>938</v>
      </c>
      <c r="B502" s="44" t="s">
        <v>939</v>
      </c>
      <c r="C502" s="70">
        <f>IFERROR(VLOOKUP(A502,Sheet2!A:D,4,0),0)</f>
        <v>0</v>
      </c>
      <c r="D502" s="71"/>
      <c r="E502" s="66"/>
    </row>
    <row r="503" ht="20.25" customHeight="1" spans="1:5">
      <c r="A503" s="43" t="s">
        <v>940</v>
      </c>
      <c r="B503" s="44" t="s">
        <v>941</v>
      </c>
      <c r="C503" s="70">
        <f>IFERROR(VLOOKUP(A503,Sheet2!A:D,4,0),0)</f>
        <v>0</v>
      </c>
      <c r="D503" s="71">
        <v>4.225</v>
      </c>
      <c r="E503" s="66"/>
    </row>
    <row r="504" ht="20.25" customHeight="1" spans="1:5">
      <c r="A504" s="43" t="s">
        <v>942</v>
      </c>
      <c r="B504" s="44" t="s">
        <v>943</v>
      </c>
      <c r="C504" s="70">
        <f>IFERROR(VLOOKUP(A504,Sheet2!A:D,4,0),0)</f>
        <v>0</v>
      </c>
      <c r="D504" s="71"/>
      <c r="E504" s="66"/>
    </row>
    <row r="505" ht="20.25" customHeight="1" spans="1:5">
      <c r="A505" s="43" t="s">
        <v>944</v>
      </c>
      <c r="B505" s="44" t="s">
        <v>945</v>
      </c>
      <c r="C505" s="70">
        <f>IFERROR(VLOOKUP(A505,Sheet2!A:D,4,0),0)</f>
        <v>0</v>
      </c>
      <c r="D505" s="71"/>
      <c r="E505" s="66"/>
    </row>
    <row r="506" ht="20.25" customHeight="1" spans="1:5">
      <c r="A506" s="43" t="s">
        <v>946</v>
      </c>
      <c r="B506" s="44" t="s">
        <v>947</v>
      </c>
      <c r="C506" s="70">
        <f>IFERROR(VLOOKUP(A506,Sheet2!A:D,4,0),0)</f>
        <v>0</v>
      </c>
      <c r="D506" s="71"/>
      <c r="E506" s="66"/>
    </row>
    <row r="507" ht="20.25" customHeight="1" spans="1:5">
      <c r="A507" s="43" t="s">
        <v>948</v>
      </c>
      <c r="B507" s="44" t="s">
        <v>949</v>
      </c>
      <c r="C507" s="70">
        <f>IFERROR(VLOOKUP(A507,Sheet2!A:D,4,0),0)</f>
        <v>0</v>
      </c>
      <c r="D507" s="71"/>
      <c r="E507" s="66"/>
    </row>
    <row r="508" ht="20.25" customHeight="1" spans="1:5">
      <c r="A508" s="43" t="s">
        <v>950</v>
      </c>
      <c r="B508" s="44" t="s">
        <v>951</v>
      </c>
      <c r="C508" s="70">
        <f>IFERROR(VLOOKUP(A508,Sheet2!A:D,4,0),0)</f>
        <v>0</v>
      </c>
      <c r="D508" s="71"/>
      <c r="E508" s="66"/>
    </row>
    <row r="509" ht="20.25" customHeight="1" spans="1:5">
      <c r="A509" s="43" t="s">
        <v>952</v>
      </c>
      <c r="B509" s="44" t="s">
        <v>953</v>
      </c>
      <c r="C509" s="70">
        <f>IFERROR(VLOOKUP(A509,Sheet2!A:D,4,0),0)</f>
        <v>0</v>
      </c>
      <c r="D509" s="71"/>
      <c r="E509" s="66"/>
    </row>
    <row r="510" ht="20.25" customHeight="1" spans="1:5">
      <c r="A510" s="37" t="s">
        <v>954</v>
      </c>
      <c r="B510" s="42" t="s">
        <v>955</v>
      </c>
      <c r="C510" s="67">
        <f>SUM(C511:C517)</f>
        <v>0</v>
      </c>
      <c r="D510" s="71">
        <v>0</v>
      </c>
      <c r="E510" s="66"/>
    </row>
    <row r="511" ht="20.25" customHeight="1" spans="1:5">
      <c r="A511" s="43" t="s">
        <v>956</v>
      </c>
      <c r="B511" s="44" t="s">
        <v>120</v>
      </c>
      <c r="C511" s="70">
        <f>IFERROR(VLOOKUP(A511,Sheet2!A:D,4,0),0)</f>
        <v>0</v>
      </c>
      <c r="D511" s="71">
        <v>0</v>
      </c>
      <c r="E511" s="66"/>
    </row>
    <row r="512" ht="20.25" customHeight="1" spans="1:5">
      <c r="A512" s="43" t="s">
        <v>957</v>
      </c>
      <c r="B512" s="44" t="s">
        <v>122</v>
      </c>
      <c r="C512" s="70">
        <f>IFERROR(VLOOKUP(A512,Sheet2!A:D,4,0),0)</f>
        <v>0</v>
      </c>
      <c r="D512" s="71">
        <v>0</v>
      </c>
      <c r="E512" s="66"/>
    </row>
    <row r="513" ht="20.25" customHeight="1" spans="1:5">
      <c r="A513" s="43" t="s">
        <v>958</v>
      </c>
      <c r="B513" s="44" t="s">
        <v>124</v>
      </c>
      <c r="C513" s="70">
        <f>IFERROR(VLOOKUP(A513,Sheet2!A:D,4,0),0)</f>
        <v>0</v>
      </c>
      <c r="D513" s="71">
        <v>0</v>
      </c>
      <c r="E513" s="66"/>
    </row>
    <row r="514" ht="20.25" customHeight="1" spans="1:5">
      <c r="A514" s="43" t="s">
        <v>959</v>
      </c>
      <c r="B514" s="44" t="s">
        <v>960</v>
      </c>
      <c r="C514" s="70">
        <f>IFERROR(VLOOKUP(A514,Sheet2!A:D,4,0),0)</f>
        <v>0</v>
      </c>
      <c r="D514" s="71">
        <v>0</v>
      </c>
      <c r="E514" s="66"/>
    </row>
    <row r="515" ht="20.25" customHeight="1" spans="1:5">
      <c r="A515" s="43" t="s">
        <v>961</v>
      </c>
      <c r="B515" s="44" t="s">
        <v>962</v>
      </c>
      <c r="C515" s="70">
        <f>IFERROR(VLOOKUP(A515,Sheet2!A:D,4,0),0)</f>
        <v>0</v>
      </c>
      <c r="D515" s="71">
        <v>0</v>
      </c>
      <c r="E515" s="66"/>
    </row>
    <row r="516" ht="20.25" customHeight="1" spans="1:5">
      <c r="A516" s="43" t="s">
        <v>963</v>
      </c>
      <c r="B516" s="44" t="s">
        <v>964</v>
      </c>
      <c r="C516" s="70">
        <f>IFERROR(VLOOKUP(A516,Sheet2!A:D,4,0),0)</f>
        <v>0</v>
      </c>
      <c r="D516" s="71">
        <v>0</v>
      </c>
      <c r="E516" s="66"/>
    </row>
    <row r="517" ht="20.25" customHeight="1" spans="1:5">
      <c r="A517" s="43" t="s">
        <v>965</v>
      </c>
      <c r="B517" s="44" t="s">
        <v>966</v>
      </c>
      <c r="C517" s="70">
        <f>IFERROR(VLOOKUP(A517,Sheet2!A:D,4,0),0)</f>
        <v>0</v>
      </c>
      <c r="D517" s="71">
        <v>0</v>
      </c>
      <c r="E517" s="66"/>
    </row>
    <row r="518" ht="20.25" customHeight="1" spans="1:5">
      <c r="A518" s="37" t="s">
        <v>967</v>
      </c>
      <c r="B518" s="42" t="s">
        <v>968</v>
      </c>
      <c r="C518" s="67">
        <f>SUM(C519:C528)</f>
        <v>0</v>
      </c>
      <c r="D518" s="71">
        <v>0</v>
      </c>
      <c r="E518" s="66"/>
    </row>
    <row r="519" ht="20.25" customHeight="1" spans="1:5">
      <c r="A519" s="43" t="s">
        <v>969</v>
      </c>
      <c r="B519" s="44" t="s">
        <v>120</v>
      </c>
      <c r="C519" s="70">
        <f>IFERROR(VLOOKUP(A519,Sheet2!A:D,4,0),0)</f>
        <v>0</v>
      </c>
      <c r="D519" s="71">
        <v>0</v>
      </c>
      <c r="E519" s="66"/>
    </row>
    <row r="520" ht="20.25" customHeight="1" spans="1:5">
      <c r="A520" s="43" t="s">
        <v>970</v>
      </c>
      <c r="B520" s="44" t="s">
        <v>122</v>
      </c>
      <c r="C520" s="70">
        <f>IFERROR(VLOOKUP(A520,Sheet2!A:D,4,0),0)</f>
        <v>0</v>
      </c>
      <c r="D520" s="71">
        <v>0</v>
      </c>
      <c r="E520" s="66"/>
    </row>
    <row r="521" ht="20.25" customHeight="1" spans="1:5">
      <c r="A521" s="43" t="s">
        <v>971</v>
      </c>
      <c r="B521" s="44" t="s">
        <v>124</v>
      </c>
      <c r="C521" s="70">
        <f>IFERROR(VLOOKUP(A521,Sheet2!A:D,4,0),0)</f>
        <v>0</v>
      </c>
      <c r="D521" s="71">
        <v>0</v>
      </c>
      <c r="E521" s="66"/>
    </row>
    <row r="522" ht="20.25" customHeight="1" spans="1:5">
      <c r="A522" s="43" t="s">
        <v>972</v>
      </c>
      <c r="B522" s="44" t="s">
        <v>973</v>
      </c>
      <c r="C522" s="70">
        <f>IFERROR(VLOOKUP(A522,Sheet2!A:D,4,0),0)</f>
        <v>0</v>
      </c>
      <c r="D522" s="71">
        <v>0</v>
      </c>
      <c r="E522" s="66"/>
    </row>
    <row r="523" ht="20.25" customHeight="1" spans="1:5">
      <c r="A523" s="43" t="s">
        <v>974</v>
      </c>
      <c r="B523" s="44" t="s">
        <v>975</v>
      </c>
      <c r="C523" s="70">
        <f>IFERROR(VLOOKUP(A523,Sheet2!A:D,4,0),0)</f>
        <v>0</v>
      </c>
      <c r="D523" s="71">
        <v>0</v>
      </c>
      <c r="E523" s="66"/>
    </row>
    <row r="524" ht="20.25" customHeight="1" spans="1:5">
      <c r="A524" s="43" t="s">
        <v>976</v>
      </c>
      <c r="B524" s="44" t="s">
        <v>977</v>
      </c>
      <c r="C524" s="70">
        <f>IFERROR(VLOOKUP(A524,Sheet2!A:D,4,0),0)</f>
        <v>0</v>
      </c>
      <c r="D524" s="71">
        <v>0</v>
      </c>
      <c r="E524" s="66"/>
    </row>
    <row r="525" ht="20.25" customHeight="1" spans="1:5">
      <c r="A525" s="43" t="s">
        <v>978</v>
      </c>
      <c r="B525" s="44" t="s">
        <v>979</v>
      </c>
      <c r="C525" s="70">
        <f>IFERROR(VLOOKUP(A525,Sheet2!A:D,4,0),0)</f>
        <v>0</v>
      </c>
      <c r="D525" s="71">
        <v>0</v>
      </c>
      <c r="E525" s="66"/>
    </row>
    <row r="526" ht="20.25" customHeight="1" spans="1:5">
      <c r="A526" s="43" t="s">
        <v>980</v>
      </c>
      <c r="B526" s="44" t="s">
        <v>981</v>
      </c>
      <c r="C526" s="70">
        <f>IFERROR(VLOOKUP(A526,Sheet2!A:D,4,0),0)</f>
        <v>0</v>
      </c>
      <c r="D526" s="71">
        <v>0</v>
      </c>
      <c r="E526" s="66"/>
    </row>
    <row r="527" ht="20.25" customHeight="1" spans="1:5">
      <c r="A527" s="43" t="s">
        <v>982</v>
      </c>
      <c r="B527" s="44" t="s">
        <v>983</v>
      </c>
      <c r="C527" s="70">
        <f>IFERROR(VLOOKUP(A527,Sheet2!A:D,4,0),0)</f>
        <v>0</v>
      </c>
      <c r="D527" s="71">
        <v>0</v>
      </c>
      <c r="E527" s="66"/>
    </row>
    <row r="528" ht="20.25" customHeight="1" spans="1:5">
      <c r="A528" s="43" t="s">
        <v>984</v>
      </c>
      <c r="B528" s="44" t="s">
        <v>985</v>
      </c>
      <c r="C528" s="70">
        <f>IFERROR(VLOOKUP(A528,Sheet2!A:D,4,0),0)</f>
        <v>0</v>
      </c>
      <c r="D528" s="71">
        <v>0</v>
      </c>
      <c r="E528" s="66"/>
    </row>
    <row r="529" ht="20.25" customHeight="1" spans="1:7">
      <c r="A529" s="37" t="s">
        <v>986</v>
      </c>
      <c r="B529" s="42" t="s">
        <v>987</v>
      </c>
      <c r="C529" s="67">
        <f>SUM(C530:C537)</f>
        <v>0</v>
      </c>
      <c r="D529" s="71">
        <v>0</v>
      </c>
      <c r="E529" s="66"/>
    </row>
    <row r="530" ht="20.25" customHeight="1" spans="1:7">
      <c r="A530" s="43" t="s">
        <v>988</v>
      </c>
      <c r="B530" s="44" t="s">
        <v>120</v>
      </c>
      <c r="C530" s="70">
        <f>IFERROR(VLOOKUP(A530,Sheet2!A:D,4,0),0)</f>
        <v>0</v>
      </c>
      <c r="D530" s="71">
        <v>0</v>
      </c>
      <c r="E530" s="66"/>
    </row>
    <row r="531" ht="20.25" customHeight="1" spans="1:7">
      <c r="A531" s="43" t="s">
        <v>989</v>
      </c>
      <c r="B531" s="44" t="s">
        <v>122</v>
      </c>
      <c r="C531" s="70">
        <f>IFERROR(VLOOKUP(A531,Sheet2!A:D,4,0),0)</f>
        <v>0</v>
      </c>
      <c r="D531" s="71">
        <v>0</v>
      </c>
      <c r="E531" s="66"/>
    </row>
    <row r="532" ht="20.25" customHeight="1" spans="1:7">
      <c r="A532" s="43" t="s">
        <v>990</v>
      </c>
      <c r="B532" s="44" t="s">
        <v>124</v>
      </c>
      <c r="C532" s="70">
        <f>IFERROR(VLOOKUP(A532,Sheet2!A:D,4,0),0)</f>
        <v>0</v>
      </c>
      <c r="D532" s="71">
        <v>0</v>
      </c>
      <c r="E532" s="66"/>
    </row>
    <row r="533" ht="20.25" customHeight="1" spans="1:7">
      <c r="A533" s="43" t="s">
        <v>991</v>
      </c>
      <c r="B533" s="44" t="s">
        <v>992</v>
      </c>
      <c r="C533" s="70">
        <f>IFERROR(VLOOKUP(A533,Sheet2!A:D,4,0),0)</f>
        <v>0</v>
      </c>
      <c r="D533" s="71">
        <v>0</v>
      </c>
      <c r="E533" s="66"/>
    </row>
    <row r="534" ht="20.25" customHeight="1" spans="1:7">
      <c r="A534" s="43" t="s">
        <v>993</v>
      </c>
      <c r="B534" s="44" t="s">
        <v>994</v>
      </c>
      <c r="C534" s="70">
        <f>IFERROR(VLOOKUP(A534,Sheet2!A:D,4,0),0)</f>
        <v>0</v>
      </c>
      <c r="D534" s="71">
        <v>0</v>
      </c>
      <c r="E534" s="66"/>
    </row>
    <row r="535" ht="20.25" customHeight="1" spans="1:7">
      <c r="A535" s="43" t="s">
        <v>995</v>
      </c>
      <c r="B535" s="44" t="s">
        <v>996</v>
      </c>
      <c r="C535" s="70">
        <f>IFERROR(VLOOKUP(A535,Sheet2!A:D,4,0),0)</f>
        <v>0</v>
      </c>
      <c r="D535" s="71">
        <v>0</v>
      </c>
      <c r="E535" s="66"/>
    </row>
    <row r="536" ht="20.25" customHeight="1" spans="1:7">
      <c r="A536" s="43" t="s">
        <v>997</v>
      </c>
      <c r="B536" s="44" t="s">
        <v>998</v>
      </c>
      <c r="C536" s="70">
        <f>IFERROR(VLOOKUP(A536,Sheet2!A:D,4,0),0)</f>
        <v>0</v>
      </c>
      <c r="D536" s="71">
        <v>0</v>
      </c>
      <c r="E536" s="66"/>
    </row>
    <row r="537" ht="20.25" customHeight="1" spans="1:7">
      <c r="A537" s="43" t="s">
        <v>999</v>
      </c>
      <c r="B537" s="44" t="s">
        <v>1000</v>
      </c>
      <c r="C537" s="70">
        <f>IFERROR(VLOOKUP(A537,Sheet2!A:D,4,0),0)</f>
        <v>0</v>
      </c>
      <c r="D537" s="71">
        <v>0</v>
      </c>
      <c r="E537" s="66"/>
    </row>
    <row r="538" ht="20.25" customHeight="1" spans="1:7">
      <c r="A538" s="37" t="s">
        <v>1001</v>
      </c>
      <c r="B538" s="42" t="s">
        <v>1002</v>
      </c>
      <c r="C538" s="67">
        <f>SUM(C539:C545)</f>
        <v>0</v>
      </c>
      <c r="D538" s="71">
        <v>0</v>
      </c>
      <c r="E538" s="66"/>
    </row>
    <row r="539" ht="20.25" customHeight="1" spans="1:7">
      <c r="A539" s="43" t="s">
        <v>1003</v>
      </c>
      <c r="B539" s="44" t="s">
        <v>120</v>
      </c>
      <c r="C539" s="70">
        <f>IFERROR(VLOOKUP(A539,Sheet2!A:D,4,0),0)</f>
        <v>0</v>
      </c>
      <c r="D539" s="71">
        <v>0</v>
      </c>
      <c r="E539" s="66"/>
    </row>
    <row r="540" ht="20.25" customHeight="1" spans="1:7">
      <c r="A540" s="43" t="s">
        <v>1004</v>
      </c>
      <c r="B540" s="44" t="s">
        <v>122</v>
      </c>
      <c r="C540" s="70">
        <f>IFERROR(VLOOKUP(A540,Sheet2!A:D,4,0),0)</f>
        <v>0</v>
      </c>
      <c r="D540" s="71">
        <v>0</v>
      </c>
      <c r="E540" s="66"/>
    </row>
    <row r="541" ht="20.25" customHeight="1" spans="1:7">
      <c r="A541" s="43" t="s">
        <v>1005</v>
      </c>
      <c r="B541" s="44" t="s">
        <v>124</v>
      </c>
      <c r="C541" s="70">
        <f>IFERROR(VLOOKUP(A541,Sheet2!A:D,4,0),0)</f>
        <v>0</v>
      </c>
      <c r="D541" s="71">
        <v>0</v>
      </c>
      <c r="E541" s="66"/>
    </row>
    <row r="542" ht="20.25" customHeight="1" spans="1:7">
      <c r="A542" s="43" t="s">
        <v>1006</v>
      </c>
      <c r="B542" s="44" t="s">
        <v>1007</v>
      </c>
      <c r="C542" s="70">
        <f>IFERROR(VLOOKUP(A542,Sheet2!A:D,4,0),0)</f>
        <v>0</v>
      </c>
      <c r="D542" s="71">
        <v>0</v>
      </c>
      <c r="E542" s="66"/>
    </row>
    <row r="543" s="50" customFormat="1" ht="20.25" customHeight="1" spans="1:7">
      <c r="A543" s="75" t="s">
        <v>1008</v>
      </c>
      <c r="B543" s="76" t="s">
        <v>1009</v>
      </c>
      <c r="C543" s="70">
        <f>IFERROR(VLOOKUP(A543,Sheet2!A:D,4,0),0)</f>
        <v>0</v>
      </c>
      <c r="D543" s="71">
        <v>0</v>
      </c>
      <c r="E543" s="77"/>
      <c r="G543" s="78"/>
    </row>
    <row r="544" ht="20.25" customHeight="1" spans="1:7">
      <c r="A544" s="43" t="s">
        <v>1010</v>
      </c>
      <c r="B544" s="44" t="s">
        <v>1011</v>
      </c>
      <c r="C544" s="70">
        <f>IFERROR(VLOOKUP(A544,Sheet2!A:D,4,0),0)</f>
        <v>0</v>
      </c>
      <c r="D544" s="71">
        <v>0</v>
      </c>
      <c r="E544" s="66"/>
    </row>
    <row r="545" ht="20.25" customHeight="1" spans="1:7">
      <c r="A545" s="43" t="s">
        <v>1012</v>
      </c>
      <c r="B545" s="44" t="s">
        <v>1013</v>
      </c>
      <c r="C545" s="70">
        <f>IFERROR(VLOOKUP(A545,Sheet2!A:D,4,0),0)</f>
        <v>0</v>
      </c>
      <c r="D545" s="71">
        <v>0</v>
      </c>
      <c r="E545" s="66"/>
    </row>
    <row r="546" ht="20.25" customHeight="1" spans="1:7">
      <c r="A546" s="37" t="s">
        <v>1014</v>
      </c>
      <c r="B546" s="42" t="s">
        <v>1015</v>
      </c>
      <c r="C546" s="67">
        <f>SUM(C547:C549)</f>
        <v>5</v>
      </c>
      <c r="D546" s="71">
        <f>SUM(D547:D549)</f>
        <v>15.3246</v>
      </c>
      <c r="E546" s="80">
        <f>D546/C546*100%</f>
        <v>3.06492</v>
      </c>
    </row>
    <row r="547" ht="20.25" customHeight="1" spans="1:7">
      <c r="A547" s="43" t="s">
        <v>1016</v>
      </c>
      <c r="B547" s="44" t="s">
        <v>1017</v>
      </c>
      <c r="C547" s="70">
        <f>IFERROR(VLOOKUP(A547,Sheet2!A:D,4,0),0)</f>
        <v>0</v>
      </c>
      <c r="D547" s="71">
        <v>0</v>
      </c>
      <c r="E547" s="66"/>
    </row>
    <row r="548" ht="20.25" customHeight="1" spans="1:7">
      <c r="A548" s="43" t="s">
        <v>1018</v>
      </c>
      <c r="B548" s="44" t="s">
        <v>1019</v>
      </c>
      <c r="C548" s="70">
        <f>IFERROR(VLOOKUP(A548,Sheet2!A:D,4,0),0)</f>
        <v>0</v>
      </c>
      <c r="D548" s="71">
        <v>0</v>
      </c>
      <c r="E548" s="66"/>
    </row>
    <row r="549" ht="20.25" customHeight="1" spans="1:7">
      <c r="A549" s="43" t="s">
        <v>1020</v>
      </c>
      <c r="B549" s="44" t="s">
        <v>1021</v>
      </c>
      <c r="C549" s="73">
        <f>IFERROR(VLOOKUP(A549,[1]Sheet2!A:D,4,0),0)</f>
        <v>5</v>
      </c>
      <c r="D549" s="71">
        <v>15.3246</v>
      </c>
      <c r="E549" s="80">
        <f>D549/C549*100%</f>
        <v>3.06492</v>
      </c>
    </row>
    <row r="550" s="51" customFormat="1" ht="20.25" customHeight="1" spans="1:7">
      <c r="A550" s="37" t="s">
        <v>1022</v>
      </c>
      <c r="B550" s="42" t="s">
        <v>26</v>
      </c>
      <c r="C550" s="67">
        <f>C551+C570+C578+C580+C591+C595+C605+C614+C621+C629+C638+C643+C646+C649+C652+C655+C658+C662+C666+C674+C677</f>
        <v>2990</v>
      </c>
      <c r="D550" s="68">
        <f>D551+D570+D578+D580+D591+D595+D605+D614+D621+D629+D638+D643+D646+D649+D652+D655+D658+D662+D666+D674+D677</f>
        <v>2555.001158</v>
      </c>
      <c r="E550" s="80">
        <f>D550/C550*100%</f>
        <v>0.854515437458194</v>
      </c>
      <c r="G550" s="81"/>
    </row>
    <row r="551" s="49" customFormat="1" ht="20.25" customHeight="1" spans="1:7">
      <c r="A551" s="37" t="s">
        <v>1023</v>
      </c>
      <c r="B551" s="42" t="s">
        <v>1024</v>
      </c>
      <c r="C551" s="67">
        <f>SUM(C552:C569)</f>
        <v>0</v>
      </c>
      <c r="D551" s="68">
        <f>SUM(D552:D569)</f>
        <v>0</v>
      </c>
      <c r="E551" s="80" t="e">
        <f>D551/C551*100%</f>
        <v>#DIV/0!</v>
      </c>
      <c r="G551" s="74"/>
    </row>
    <row r="552" ht="20.25" customHeight="1" spans="1:7">
      <c r="A552" s="43" t="s">
        <v>1025</v>
      </c>
      <c r="B552" s="44" t="s">
        <v>120</v>
      </c>
      <c r="C552" s="70">
        <f>IFERROR(VLOOKUP(A552,Sheet2!A:D,4,0),0)</f>
        <v>0</v>
      </c>
      <c r="D552" s="71">
        <v>0</v>
      </c>
      <c r="E552" s="66"/>
    </row>
    <row r="553" ht="20.25" customHeight="1" spans="1:7">
      <c r="A553" s="43" t="s">
        <v>1026</v>
      </c>
      <c r="B553" s="44" t="s">
        <v>122</v>
      </c>
      <c r="C553" s="70">
        <f>IFERROR(VLOOKUP(A553,Sheet2!A:D,4,0),0)</f>
        <v>0</v>
      </c>
      <c r="D553" s="71">
        <v>0</v>
      </c>
      <c r="E553" s="66"/>
    </row>
    <row r="554" ht="20.25" customHeight="1" spans="1:7">
      <c r="A554" s="43" t="s">
        <v>1027</v>
      </c>
      <c r="B554" s="44" t="s">
        <v>124</v>
      </c>
      <c r="C554" s="70">
        <f>IFERROR(VLOOKUP(A554,Sheet2!A:D,4,0),0)</f>
        <v>0</v>
      </c>
      <c r="D554" s="71">
        <v>0</v>
      </c>
      <c r="E554" s="66"/>
    </row>
    <row r="555" ht="20.25" customHeight="1" spans="1:7">
      <c r="A555" s="43" t="s">
        <v>1028</v>
      </c>
      <c r="B555" s="44" t="s">
        <v>1029</v>
      </c>
      <c r="C555" s="70">
        <f>IFERROR(VLOOKUP(A555,Sheet2!A:D,4,0),0)</f>
        <v>0</v>
      </c>
      <c r="D555" s="71">
        <v>0</v>
      </c>
      <c r="E555" s="66"/>
    </row>
    <row r="556" ht="20.25" customHeight="1" spans="1:7">
      <c r="A556" s="43" t="s">
        <v>1030</v>
      </c>
      <c r="B556" s="44" t="s">
        <v>1031</v>
      </c>
      <c r="C556" s="70">
        <f>IFERROR(VLOOKUP(A556,Sheet2!A:D,4,0),0)</f>
        <v>0</v>
      </c>
      <c r="D556" s="71">
        <v>0</v>
      </c>
      <c r="E556" s="66"/>
    </row>
    <row r="557" s="52" customFormat="1" ht="20.25" customHeight="1" spans="1:7">
      <c r="A557" s="43" t="s">
        <v>1032</v>
      </c>
      <c r="B557" s="44" t="s">
        <v>1033</v>
      </c>
      <c r="C557" s="73"/>
      <c r="D557" s="79"/>
      <c r="E557" s="80"/>
      <c r="G557" s="82"/>
    </row>
    <row r="558" ht="20.25" customHeight="1" spans="1:7">
      <c r="A558" s="43" t="s">
        <v>1034</v>
      </c>
      <c r="B558" s="44" t="s">
        <v>1035</v>
      </c>
      <c r="C558" s="70">
        <f>IFERROR(VLOOKUP(A558,Sheet2!A:D,4,0),0)</f>
        <v>0</v>
      </c>
      <c r="D558" s="71">
        <v>0</v>
      </c>
      <c r="E558" s="66"/>
    </row>
    <row r="559" ht="20.25" customHeight="1" spans="1:7">
      <c r="A559" s="43" t="s">
        <v>1036</v>
      </c>
      <c r="B559" s="44" t="s">
        <v>221</v>
      </c>
      <c r="C559" s="70">
        <f>IFERROR(VLOOKUP(A559,Sheet2!A:D,4,0),0)</f>
        <v>0</v>
      </c>
      <c r="D559" s="71">
        <v>0</v>
      </c>
      <c r="E559" s="66"/>
    </row>
    <row r="560" ht="20.25" customHeight="1" spans="1:7">
      <c r="A560" s="43" t="s">
        <v>1037</v>
      </c>
      <c r="B560" s="44" t="s">
        <v>1038</v>
      </c>
      <c r="C560" s="70">
        <f>IFERROR(VLOOKUP(A560,Sheet2!A:D,4,0),0)</f>
        <v>0</v>
      </c>
      <c r="D560" s="71">
        <v>0</v>
      </c>
      <c r="E560" s="66"/>
    </row>
    <row r="561" ht="20.25" customHeight="1" spans="1:7">
      <c r="A561" s="43" t="s">
        <v>1039</v>
      </c>
      <c r="B561" s="44" t="s">
        <v>1040</v>
      </c>
      <c r="C561" s="70">
        <f>IFERROR(VLOOKUP(A561,Sheet2!A:D,4,0),0)</f>
        <v>0</v>
      </c>
      <c r="D561" s="71">
        <v>0</v>
      </c>
      <c r="E561" s="66"/>
    </row>
    <row r="562" ht="20.25" customHeight="1" spans="1:7">
      <c r="A562" s="43" t="s">
        <v>1041</v>
      </c>
      <c r="B562" s="44" t="s">
        <v>1042</v>
      </c>
      <c r="C562" s="70">
        <f>IFERROR(VLOOKUP(A562,Sheet2!A:D,4,0),0)</f>
        <v>0</v>
      </c>
      <c r="D562" s="71">
        <v>0</v>
      </c>
      <c r="E562" s="66"/>
    </row>
    <row r="563" ht="19.5" customHeight="1" spans="1:7">
      <c r="A563" s="43" t="s">
        <v>1043</v>
      </c>
      <c r="B563" s="44" t="s">
        <v>1044</v>
      </c>
      <c r="C563" s="70">
        <f>IFERROR(VLOOKUP(A563,Sheet2!A:D,4,0),0)</f>
        <v>0</v>
      </c>
      <c r="D563" s="71">
        <v>0</v>
      </c>
      <c r="E563" s="66"/>
    </row>
    <row r="564" ht="19.5" customHeight="1" spans="1:7">
      <c r="A564" s="43" t="s">
        <v>1045</v>
      </c>
      <c r="B564" s="44" t="s">
        <v>1046</v>
      </c>
      <c r="C564" s="70">
        <f>IFERROR(VLOOKUP(A564,Sheet2!A:D,4,0),0)</f>
        <v>0</v>
      </c>
      <c r="D564" s="71">
        <v>0</v>
      </c>
      <c r="E564" s="66"/>
    </row>
    <row r="565" ht="19.5" customHeight="1" spans="1:7">
      <c r="A565" s="43" t="s">
        <v>1047</v>
      </c>
      <c r="B565" s="44" t="s">
        <v>1048</v>
      </c>
      <c r="C565" s="70">
        <f>IFERROR(VLOOKUP(A565,Sheet2!A:D,4,0),0)</f>
        <v>0</v>
      </c>
      <c r="D565" s="71">
        <v>0</v>
      </c>
      <c r="E565" s="66"/>
    </row>
    <row r="566" ht="19.5" customHeight="1" spans="1:7">
      <c r="A566" s="43" t="s">
        <v>1049</v>
      </c>
      <c r="B566" s="44" t="s">
        <v>1050</v>
      </c>
      <c r="C566" s="70">
        <f>IFERROR(VLOOKUP(A566,Sheet2!A:D,4,0),0)</f>
        <v>0</v>
      </c>
      <c r="D566" s="71">
        <v>0</v>
      </c>
      <c r="E566" s="66"/>
    </row>
    <row r="567" ht="19.5" customHeight="1" spans="1:7">
      <c r="A567" s="43" t="s">
        <v>1051</v>
      </c>
      <c r="B567" s="44" t="s">
        <v>1052</v>
      </c>
      <c r="C567" s="70">
        <f>IFERROR(VLOOKUP(A567,Sheet2!A:D,4,0),0)</f>
        <v>0</v>
      </c>
      <c r="D567" s="71">
        <v>0</v>
      </c>
      <c r="E567" s="66"/>
    </row>
    <row r="568" ht="19.5" customHeight="1" spans="1:7">
      <c r="A568" s="43" t="s">
        <v>1053</v>
      </c>
      <c r="B568" s="44" t="s">
        <v>138</v>
      </c>
      <c r="C568" s="70">
        <f>IFERROR(VLOOKUP(A568,Sheet2!A:D,4,0),0)</f>
        <v>0</v>
      </c>
      <c r="D568" s="71">
        <v>0</v>
      </c>
      <c r="E568" s="66"/>
    </row>
    <row r="569" ht="20.25" customHeight="1" spans="1:7">
      <c r="A569" s="43" t="s">
        <v>1054</v>
      </c>
      <c r="B569" s="44" t="s">
        <v>1055</v>
      </c>
      <c r="C569" s="70">
        <f>IFERROR(VLOOKUP(A569,Sheet2!A:D,4,0),0)</f>
        <v>0</v>
      </c>
      <c r="D569" s="71">
        <v>0</v>
      </c>
      <c r="E569" s="66"/>
    </row>
    <row r="570" s="49" customFormat="1" ht="20.25" customHeight="1" spans="1:7">
      <c r="A570" s="37" t="s">
        <v>1056</v>
      </c>
      <c r="B570" s="42" t="s">
        <v>1057</v>
      </c>
      <c r="C570" s="67">
        <f>SUM(C571:C577)</f>
        <v>25</v>
      </c>
      <c r="D570" s="68">
        <f>SUM(D571:D577)</f>
        <v>24.73</v>
      </c>
      <c r="E570" s="80">
        <f>D570/C570*100%</f>
        <v>0.9892</v>
      </c>
      <c r="G570" s="74"/>
    </row>
    <row r="571" ht="20.25" customHeight="1" spans="1:7">
      <c r="A571" s="43" t="s">
        <v>1058</v>
      </c>
      <c r="B571" s="44" t="s">
        <v>120</v>
      </c>
      <c r="C571" s="70">
        <f>IFERROR(VLOOKUP(A571,Sheet2!A:D,4,0),0)</f>
        <v>0</v>
      </c>
      <c r="D571" s="71"/>
      <c r="E571" s="66"/>
    </row>
    <row r="572" ht="20.25" customHeight="1" spans="1:7">
      <c r="A572" s="43" t="s">
        <v>1059</v>
      </c>
      <c r="B572" s="44" t="s">
        <v>122</v>
      </c>
      <c r="C572" s="70">
        <f>IFERROR(VLOOKUP(A572,Sheet2!A:D,4,0),0)</f>
        <v>0</v>
      </c>
      <c r="D572" s="71"/>
      <c r="E572" s="66"/>
    </row>
    <row r="573" ht="20.25" customHeight="1" spans="1:7">
      <c r="A573" s="43" t="s">
        <v>1060</v>
      </c>
      <c r="B573" s="44" t="s">
        <v>124</v>
      </c>
      <c r="C573" s="70">
        <f>IFERROR(VLOOKUP(A573,Sheet2!A:D,4,0),0)</f>
        <v>0</v>
      </c>
      <c r="D573" s="71"/>
      <c r="E573" s="66"/>
    </row>
    <row r="574" ht="20.25" customHeight="1" spans="1:7">
      <c r="A574" s="43" t="s">
        <v>1061</v>
      </c>
      <c r="B574" s="44" t="s">
        <v>1062</v>
      </c>
      <c r="C574" s="70">
        <f>IFERROR(VLOOKUP(A574,Sheet2!A:D,4,0),0)</f>
        <v>0</v>
      </c>
      <c r="D574" s="71"/>
      <c r="E574" s="66"/>
    </row>
    <row r="575" ht="20.25" customHeight="1" spans="1:7">
      <c r="A575" s="43" t="s">
        <v>1063</v>
      </c>
      <c r="B575" s="44" t="s">
        <v>1064</v>
      </c>
      <c r="C575" s="70">
        <f>IFERROR(VLOOKUP(A575,Sheet2!A:D,4,0),0)</f>
        <v>0</v>
      </c>
      <c r="D575" s="71"/>
      <c r="E575" s="66"/>
    </row>
    <row r="576" ht="20.25" customHeight="1" spans="1:7">
      <c r="A576" s="43" t="s">
        <v>1065</v>
      </c>
      <c r="B576" s="44" t="s">
        <v>1066</v>
      </c>
      <c r="C576" s="73"/>
      <c r="D576" s="71"/>
      <c r="E576" s="80"/>
    </row>
    <row r="577" ht="20.25" customHeight="1" spans="1:7">
      <c r="A577" s="43" t="s">
        <v>1067</v>
      </c>
      <c r="B577" s="44" t="s">
        <v>1068</v>
      </c>
      <c r="C577" s="73">
        <v>25</v>
      </c>
      <c r="D577" s="71">
        <v>24.73</v>
      </c>
      <c r="E577" s="80">
        <f t="shared" ref="E577:E582" si="6">D577/C577*100%</f>
        <v>0.9892</v>
      </c>
    </row>
    <row r="578" ht="20.25" customHeight="1" spans="1:7">
      <c r="A578" s="37" t="s">
        <v>1069</v>
      </c>
      <c r="B578" s="42" t="s">
        <v>1070</v>
      </c>
      <c r="C578" s="67">
        <f>SUM(C579)</f>
        <v>0</v>
      </c>
      <c r="D578" s="71">
        <v>0</v>
      </c>
      <c r="E578" s="66"/>
    </row>
    <row r="579" ht="20.25" customHeight="1" spans="1:7">
      <c r="A579" s="43" t="s">
        <v>1071</v>
      </c>
      <c r="B579" s="44" t="s">
        <v>1072</v>
      </c>
      <c r="C579" s="70">
        <f>IFERROR(VLOOKUP(A579,Sheet2!A:D,4,0),0)</f>
        <v>0</v>
      </c>
      <c r="D579" s="71">
        <v>0</v>
      </c>
      <c r="E579" s="66"/>
    </row>
    <row r="580" s="49" customFormat="1" ht="20.25" customHeight="1" spans="1:7">
      <c r="A580" s="37" t="s">
        <v>1073</v>
      </c>
      <c r="B580" s="42" t="s">
        <v>1074</v>
      </c>
      <c r="C580" s="67">
        <f>SUM(C581:C590)</f>
        <v>1764</v>
      </c>
      <c r="D580" s="68">
        <f>SUM(D581:D590)</f>
        <v>1684.325382</v>
      </c>
      <c r="E580" s="80">
        <f t="shared" si="6"/>
        <v>0.954832982993197</v>
      </c>
      <c r="G580" s="74"/>
    </row>
    <row r="581" ht="20.25" customHeight="1" spans="1:7">
      <c r="A581" s="43" t="s">
        <v>1075</v>
      </c>
      <c r="B581" s="44" t="s">
        <v>1076</v>
      </c>
      <c r="C581" s="70">
        <v>125</v>
      </c>
      <c r="D581" s="71">
        <v>120.2232</v>
      </c>
      <c r="E581" s="80">
        <f t="shared" si="6"/>
        <v>0.9617856</v>
      </c>
    </row>
    <row r="582" ht="20.25" customHeight="1" spans="1:7">
      <c r="A582" s="43" t="s">
        <v>1077</v>
      </c>
      <c r="B582" s="44" t="s">
        <v>1078</v>
      </c>
      <c r="C582" s="70">
        <v>553</v>
      </c>
      <c r="D582" s="71">
        <v>478.550834</v>
      </c>
      <c r="E582" s="80">
        <f t="shared" si="6"/>
        <v>0.865372213381555</v>
      </c>
    </row>
    <row r="583" ht="20.25" customHeight="1" spans="1:7">
      <c r="A583" s="43" t="s">
        <v>1079</v>
      </c>
      <c r="B583" s="44" t="s">
        <v>1080</v>
      </c>
      <c r="C583" s="70">
        <v>0</v>
      </c>
      <c r="D583" s="71"/>
      <c r="E583" s="66"/>
    </row>
    <row r="584" ht="20.25" customHeight="1" spans="1:7">
      <c r="A584" s="43" t="s">
        <v>1081</v>
      </c>
      <c r="B584" s="44" t="s">
        <v>1082</v>
      </c>
      <c r="C584" s="70">
        <v>0</v>
      </c>
      <c r="D584" s="71"/>
      <c r="E584" s="66"/>
    </row>
    <row r="585" ht="20.25" customHeight="1" spans="1:7">
      <c r="A585" s="43" t="s">
        <v>1083</v>
      </c>
      <c r="B585" s="44" t="s">
        <v>1084</v>
      </c>
      <c r="C585" s="70">
        <f>IFERROR(VLOOKUP(A585,Sheet2!A:D,4,0),0)</f>
        <v>0</v>
      </c>
      <c r="D585" s="71"/>
      <c r="E585" s="66"/>
    </row>
    <row r="586" ht="20.25" customHeight="1" spans="1:7">
      <c r="A586" s="43" t="s">
        <v>1085</v>
      </c>
      <c r="B586" s="44" t="s">
        <v>1086</v>
      </c>
      <c r="C586" s="70">
        <v>719</v>
      </c>
      <c r="D586" s="71">
        <v>723.700915</v>
      </c>
      <c r="E586" s="80">
        <f>D586/C586*100%</f>
        <v>1.00653812934631</v>
      </c>
    </row>
    <row r="587" ht="20.25" customHeight="1" spans="1:7">
      <c r="A587" s="43" t="s">
        <v>1087</v>
      </c>
      <c r="B587" s="44" t="s">
        <v>1088</v>
      </c>
      <c r="C587" s="70">
        <v>367</v>
      </c>
      <c r="D587" s="71">
        <v>361.850433</v>
      </c>
      <c r="E587" s="80">
        <f>D587/C587*100%</f>
        <v>0.985968482288828</v>
      </c>
    </row>
    <row r="588" ht="20.25" customHeight="1" spans="1:7">
      <c r="A588" s="43" t="s">
        <v>1089</v>
      </c>
      <c r="B588" s="44" t="s">
        <v>1090</v>
      </c>
      <c r="C588" s="70">
        <f>IFERROR(VLOOKUP(A588,Sheet2!A:D,4,0),0)</f>
        <v>0</v>
      </c>
      <c r="D588" s="71"/>
      <c r="E588" s="66"/>
    </row>
    <row r="589" ht="20.25" customHeight="1" spans="1:7">
      <c r="A589" s="43" t="s">
        <v>1091</v>
      </c>
      <c r="B589" s="44" t="s">
        <v>1092</v>
      </c>
      <c r="C589" s="70">
        <f>IFERROR(VLOOKUP(A589,Sheet2!A:D,4,0),0)</f>
        <v>0</v>
      </c>
      <c r="D589" s="71"/>
      <c r="E589" s="66"/>
    </row>
    <row r="590" ht="20.25" customHeight="1" spans="1:7">
      <c r="A590" s="43" t="s">
        <v>1093</v>
      </c>
      <c r="B590" s="44" t="s">
        <v>1094</v>
      </c>
      <c r="C590" s="70">
        <f>IFERROR(VLOOKUP(A590,Sheet2!A:D,4,0),0)</f>
        <v>0</v>
      </c>
      <c r="D590" s="71"/>
      <c r="E590" s="66"/>
    </row>
    <row r="591" ht="20.25" customHeight="1" spans="1:7">
      <c r="A591" s="37" t="s">
        <v>1095</v>
      </c>
      <c r="B591" s="42" t="s">
        <v>1096</v>
      </c>
      <c r="C591" s="67">
        <f>SUM(C592:C594)</f>
        <v>0</v>
      </c>
      <c r="D591" s="71">
        <v>0</v>
      </c>
      <c r="E591" s="66"/>
    </row>
    <row r="592" ht="20.25" customHeight="1" spans="1:7">
      <c r="A592" s="43" t="s">
        <v>1097</v>
      </c>
      <c r="B592" s="44" t="s">
        <v>1098</v>
      </c>
      <c r="C592" s="70">
        <f>IFERROR(VLOOKUP(A592,Sheet2!A:D,4,0),0)</f>
        <v>0</v>
      </c>
      <c r="D592" s="71">
        <v>0</v>
      </c>
      <c r="E592" s="66"/>
    </row>
    <row r="593" ht="20.25" customHeight="1" spans="1:7">
      <c r="A593" s="43" t="s">
        <v>1099</v>
      </c>
      <c r="B593" s="44" t="s">
        <v>1100</v>
      </c>
      <c r="C593" s="70">
        <f>IFERROR(VLOOKUP(A593,Sheet2!A:D,4,0),0)</f>
        <v>0</v>
      </c>
      <c r="D593" s="71">
        <v>0</v>
      </c>
      <c r="E593" s="66"/>
    </row>
    <row r="594" ht="20.25" customHeight="1" spans="1:7">
      <c r="A594" s="43" t="s">
        <v>1101</v>
      </c>
      <c r="B594" s="44" t="s">
        <v>1102</v>
      </c>
      <c r="C594" s="70">
        <f>IFERROR(VLOOKUP(A594,Sheet2!A:D,4,0),0)</f>
        <v>0</v>
      </c>
      <c r="D594" s="71">
        <v>0</v>
      </c>
      <c r="E594" s="66"/>
    </row>
    <row r="595" s="49" customFormat="1" ht="20.25" customHeight="1" spans="1:7">
      <c r="A595" s="37" t="s">
        <v>1103</v>
      </c>
      <c r="B595" s="42" t="s">
        <v>1104</v>
      </c>
      <c r="C595" s="67">
        <f>SUM(C596:C604)</f>
        <v>0</v>
      </c>
      <c r="D595" s="72">
        <v>0</v>
      </c>
      <c r="E595" s="66"/>
      <c r="G595" s="74"/>
    </row>
    <row r="596" ht="20.25" customHeight="1" spans="1:7">
      <c r="A596" s="43" t="s">
        <v>1105</v>
      </c>
      <c r="B596" s="44" t="s">
        <v>1106</v>
      </c>
      <c r="C596" s="70">
        <f>IFERROR(VLOOKUP(A596,Sheet2!A:D,4,0),0)</f>
        <v>0</v>
      </c>
      <c r="D596" s="71">
        <v>0</v>
      </c>
      <c r="E596" s="66"/>
    </row>
    <row r="597" ht="20.25" customHeight="1" spans="1:7">
      <c r="A597" s="43" t="s">
        <v>1107</v>
      </c>
      <c r="B597" s="44" t="s">
        <v>1108</v>
      </c>
      <c r="C597" s="70">
        <f>IFERROR(VLOOKUP(A597,Sheet2!A:D,4,0),0)</f>
        <v>0</v>
      </c>
      <c r="D597" s="71">
        <v>0</v>
      </c>
      <c r="E597" s="66"/>
    </row>
    <row r="598" ht="20.25" customHeight="1" spans="1:7">
      <c r="A598" s="43" t="s">
        <v>1109</v>
      </c>
      <c r="B598" s="44" t="s">
        <v>1110</v>
      </c>
      <c r="C598" s="70">
        <f>IFERROR(VLOOKUP(A598,Sheet2!A:D,4,0),0)</f>
        <v>0</v>
      </c>
      <c r="D598" s="71">
        <v>0</v>
      </c>
      <c r="E598" s="66"/>
    </row>
    <row r="599" ht="20.25" customHeight="1" spans="1:7">
      <c r="A599" s="43" t="s">
        <v>1111</v>
      </c>
      <c r="B599" s="44" t="s">
        <v>1112</v>
      </c>
      <c r="C599" s="70">
        <f>IFERROR(VLOOKUP(A599,Sheet2!A:D,4,0),0)</f>
        <v>0</v>
      </c>
      <c r="D599" s="71">
        <v>0</v>
      </c>
      <c r="E599" s="66"/>
    </row>
    <row r="600" ht="20.25" customHeight="1" spans="1:7">
      <c r="A600" s="43" t="s">
        <v>1113</v>
      </c>
      <c r="B600" s="44" t="s">
        <v>1114</v>
      </c>
      <c r="C600" s="70">
        <f>IFERROR(VLOOKUP(A600,Sheet2!A:D,4,0),0)</f>
        <v>0</v>
      </c>
      <c r="D600" s="71">
        <v>0</v>
      </c>
      <c r="E600" s="66"/>
    </row>
    <row r="601" ht="20.25" customHeight="1" spans="1:7">
      <c r="A601" s="43" t="s">
        <v>1115</v>
      </c>
      <c r="B601" s="44" t="s">
        <v>1116</v>
      </c>
      <c r="C601" s="70">
        <f>IFERROR(VLOOKUP(A601,Sheet2!A:D,4,0),0)</f>
        <v>0</v>
      </c>
      <c r="D601" s="71">
        <v>0</v>
      </c>
      <c r="E601" s="66"/>
    </row>
    <row r="602" ht="20.25" customHeight="1" spans="1:7">
      <c r="A602" s="43" t="s">
        <v>1117</v>
      </c>
      <c r="B602" s="44" t="s">
        <v>1118</v>
      </c>
      <c r="C602" s="70"/>
      <c r="D602" s="71">
        <v>0</v>
      </c>
      <c r="E602" s="66"/>
    </row>
    <row r="603" ht="20.25" customHeight="1" spans="1:7">
      <c r="A603" s="43" t="s">
        <v>1119</v>
      </c>
      <c r="B603" s="44" t="s">
        <v>1120</v>
      </c>
      <c r="C603" s="70">
        <f>IFERROR(VLOOKUP(A603,Sheet2!A:D,4,0),0)</f>
        <v>0</v>
      </c>
      <c r="D603" s="71">
        <v>0</v>
      </c>
      <c r="E603" s="66"/>
    </row>
    <row r="604" ht="20.25" customHeight="1" spans="1:7">
      <c r="A604" s="43" t="s">
        <v>1121</v>
      </c>
      <c r="B604" s="44" t="s">
        <v>1122</v>
      </c>
      <c r="C604" s="70">
        <f>IFERROR(VLOOKUP(A604,Sheet2!A:D,4,0),0)</f>
        <v>0</v>
      </c>
      <c r="D604" s="71">
        <v>0</v>
      </c>
      <c r="E604" s="66"/>
    </row>
    <row r="605" s="49" customFormat="1" ht="20.25" customHeight="1" spans="1:7">
      <c r="A605" s="37" t="s">
        <v>1123</v>
      </c>
      <c r="B605" s="42" t="s">
        <v>1124</v>
      </c>
      <c r="C605" s="67">
        <f>SUM(C606:C613)</f>
        <v>114</v>
      </c>
      <c r="D605" s="68">
        <f>SUM(D606:D613)</f>
        <v>66.117089</v>
      </c>
      <c r="E605" s="80">
        <f>D605/C605*100%</f>
        <v>0.579974464912281</v>
      </c>
      <c r="G605" s="74"/>
    </row>
    <row r="606" ht="20.25" customHeight="1" spans="1:7">
      <c r="A606" s="43" t="s">
        <v>1125</v>
      </c>
      <c r="B606" s="44" t="s">
        <v>1126</v>
      </c>
      <c r="C606" s="70"/>
      <c r="D606" s="71"/>
      <c r="E606" s="66"/>
    </row>
    <row r="607" ht="20.25" customHeight="1" spans="1:7">
      <c r="A607" s="43" t="s">
        <v>1127</v>
      </c>
      <c r="B607" s="44" t="s">
        <v>1128</v>
      </c>
      <c r="C607" s="70">
        <f>IFERROR(VLOOKUP(A607,Sheet2!A:D,4,0),0)</f>
        <v>0</v>
      </c>
      <c r="D607" s="71"/>
      <c r="E607" s="66"/>
    </row>
    <row r="608" ht="20.25" customHeight="1" spans="1:7">
      <c r="A608" s="43" t="s">
        <v>1129</v>
      </c>
      <c r="B608" s="44" t="s">
        <v>1130</v>
      </c>
      <c r="C608" s="70">
        <f>IFERROR(VLOOKUP(A608,Sheet2!A:D,4,0),0)</f>
        <v>0</v>
      </c>
      <c r="D608" s="71"/>
      <c r="E608" s="66"/>
    </row>
    <row r="609" ht="20.25" customHeight="1" spans="1:7">
      <c r="A609" s="43" t="s">
        <v>1131</v>
      </c>
      <c r="B609" s="44" t="s">
        <v>1132</v>
      </c>
      <c r="C609" s="70">
        <f>IFERROR(VLOOKUP(A609,Sheet2!A:D,4,0),0)</f>
        <v>0</v>
      </c>
      <c r="D609" s="71"/>
      <c r="E609" s="66"/>
    </row>
    <row r="610" ht="20.25" customHeight="1" spans="1:7">
      <c r="A610" s="43" t="s">
        <v>1133</v>
      </c>
      <c r="B610" s="44" t="s">
        <v>1134</v>
      </c>
      <c r="C610" s="70">
        <v>6</v>
      </c>
      <c r="D610" s="71">
        <v>5.5433</v>
      </c>
      <c r="E610" s="80">
        <f t="shared" ref="E610:E615" si="7">D610/C610*100%</f>
        <v>0.923883333333333</v>
      </c>
    </row>
    <row r="611" ht="20.25" customHeight="1" spans="1:7">
      <c r="A611" s="43" t="s">
        <v>1135</v>
      </c>
      <c r="B611" s="44" t="s">
        <v>1136</v>
      </c>
      <c r="C611" s="70">
        <f>IFERROR(VLOOKUP(A611,Sheet2!A:D,4,0),0)</f>
        <v>0</v>
      </c>
      <c r="D611" s="71"/>
      <c r="E611" s="66"/>
    </row>
    <row r="612" ht="20.25" customHeight="1" spans="1:7">
      <c r="A612" s="43" t="s">
        <v>1137</v>
      </c>
      <c r="B612" s="44" t="s">
        <v>1138</v>
      </c>
      <c r="C612" s="70"/>
      <c r="D612" s="71">
        <v>0.7</v>
      </c>
      <c r="E612" s="80"/>
    </row>
    <row r="613" ht="20.25" customHeight="1" spans="1:7">
      <c r="A613" s="43" t="s">
        <v>1139</v>
      </c>
      <c r="B613" s="44" t="s">
        <v>1140</v>
      </c>
      <c r="C613" s="70">
        <v>108</v>
      </c>
      <c r="D613" s="71">
        <v>59.873789</v>
      </c>
      <c r="E613" s="80">
        <f t="shared" si="7"/>
        <v>0.554386935185185</v>
      </c>
    </row>
    <row r="614" s="49" customFormat="1" ht="20.25" customHeight="1" spans="1:7">
      <c r="A614" s="37" t="s">
        <v>1141</v>
      </c>
      <c r="B614" s="42" t="s">
        <v>1142</v>
      </c>
      <c r="C614" s="67">
        <f>SUM(C615:C620)</f>
        <v>0</v>
      </c>
      <c r="D614" s="68">
        <f>SUM(D615:D620)</f>
        <v>0</v>
      </c>
      <c r="E614" s="80" t="e">
        <f t="shared" si="7"/>
        <v>#DIV/0!</v>
      </c>
      <c r="G614" s="74"/>
    </row>
    <row r="615" ht="20.25" customHeight="1" spans="1:7">
      <c r="A615" s="43" t="s">
        <v>1143</v>
      </c>
      <c r="B615" s="44" t="s">
        <v>1144</v>
      </c>
      <c r="C615" s="70"/>
      <c r="D615" s="79"/>
      <c r="E615" s="80" t="e">
        <f t="shared" si="7"/>
        <v>#DIV/0!</v>
      </c>
    </row>
    <row r="616" ht="20.25" customHeight="1" spans="1:7">
      <c r="A616" s="43" t="s">
        <v>1145</v>
      </c>
      <c r="B616" s="44" t="s">
        <v>1146</v>
      </c>
      <c r="C616" s="70">
        <f>IFERROR(VLOOKUP(A616,Sheet2!A:D,4,0),0)</f>
        <v>0</v>
      </c>
      <c r="D616" s="79">
        <v>0</v>
      </c>
      <c r="E616" s="66"/>
    </row>
    <row r="617" ht="20.25" customHeight="1" spans="1:7">
      <c r="A617" s="43" t="s">
        <v>1147</v>
      </c>
      <c r="B617" s="44" t="s">
        <v>1148</v>
      </c>
      <c r="C617" s="70">
        <f>IFERROR(VLOOKUP(A617,Sheet2!A:D,4,0),0)</f>
        <v>0</v>
      </c>
      <c r="D617" s="79">
        <v>0</v>
      </c>
      <c r="E617" s="66"/>
    </row>
    <row r="618" ht="20.25" customHeight="1" spans="1:7">
      <c r="A618" s="43" t="s">
        <v>1149</v>
      </c>
      <c r="B618" s="44" t="s">
        <v>1150</v>
      </c>
      <c r="C618" s="70">
        <f>IFERROR(VLOOKUP(A618,Sheet2!A:D,4,0),0)</f>
        <v>0</v>
      </c>
      <c r="D618" s="79">
        <v>0</v>
      </c>
      <c r="E618" s="66"/>
    </row>
    <row r="619" ht="20.25" customHeight="1" spans="1:7">
      <c r="A619" s="43" t="s">
        <v>1151</v>
      </c>
      <c r="B619" s="44" t="s">
        <v>1152</v>
      </c>
      <c r="C619" s="70">
        <f>IFERROR(VLOOKUP(A619,Sheet2!A:D,4,0),0)</f>
        <v>0</v>
      </c>
      <c r="D619" s="71">
        <v>0</v>
      </c>
      <c r="E619" s="66"/>
    </row>
    <row r="620" ht="20.25" customHeight="1" spans="1:7">
      <c r="A620" s="43" t="s">
        <v>1153</v>
      </c>
      <c r="B620" s="44" t="s">
        <v>1154</v>
      </c>
      <c r="C620" s="70">
        <f>IFERROR(VLOOKUP(A620,Sheet2!A:D,4,0),0)</f>
        <v>0</v>
      </c>
      <c r="D620" s="71">
        <v>0</v>
      </c>
      <c r="E620" s="66"/>
    </row>
    <row r="621" s="49" customFormat="1" ht="20.25" customHeight="1" spans="1:7">
      <c r="A621" s="37" t="s">
        <v>1155</v>
      </c>
      <c r="B621" s="42" t="s">
        <v>1156</v>
      </c>
      <c r="C621" s="67">
        <f>SUM(C622:C628)</f>
        <v>104</v>
      </c>
      <c r="D621" s="68">
        <f>SUM(D622:D628)</f>
        <v>89.441</v>
      </c>
      <c r="E621" s="80">
        <f t="shared" ref="E621:E627" si="8">D621/C621*100%</f>
        <v>0.860009615384616</v>
      </c>
      <c r="G621" s="74"/>
    </row>
    <row r="622" ht="20.25" customHeight="1" spans="1:7">
      <c r="A622" s="43" t="s">
        <v>1157</v>
      </c>
      <c r="B622" s="44" t="s">
        <v>1158</v>
      </c>
      <c r="C622" s="70">
        <v>11</v>
      </c>
      <c r="D622" s="71">
        <v>2.055</v>
      </c>
      <c r="E622" s="80">
        <f t="shared" si="8"/>
        <v>0.186818181818182</v>
      </c>
    </row>
    <row r="623" ht="20.25" customHeight="1" spans="1:7">
      <c r="A623" s="43" t="s">
        <v>1159</v>
      </c>
      <c r="B623" s="44" t="s">
        <v>1160</v>
      </c>
      <c r="C623" s="70">
        <v>92</v>
      </c>
      <c r="D623" s="71">
        <v>87.305</v>
      </c>
      <c r="E623" s="80">
        <f t="shared" si="8"/>
        <v>0.948967391304348</v>
      </c>
    </row>
    <row r="624" ht="20.25" customHeight="1" spans="1:7">
      <c r="A624" s="43" t="s">
        <v>1161</v>
      </c>
      <c r="B624" s="44" t="s">
        <v>1162</v>
      </c>
      <c r="C624" s="70">
        <f>IFERROR(VLOOKUP(A624,Sheet2!A:D,4,0),0)</f>
        <v>0</v>
      </c>
      <c r="D624" s="71"/>
      <c r="E624" s="66"/>
    </row>
    <row r="625" ht="20.25" customHeight="1" spans="1:7">
      <c r="A625" s="43" t="s">
        <v>1163</v>
      </c>
      <c r="B625" s="44" t="s">
        <v>1164</v>
      </c>
      <c r="C625" s="70">
        <v>1</v>
      </c>
      <c r="D625" s="71">
        <v>0.081</v>
      </c>
      <c r="E625" s="66"/>
    </row>
    <row r="626" ht="20.25" customHeight="1" spans="1:7">
      <c r="A626" s="43" t="s">
        <v>1165</v>
      </c>
      <c r="B626" s="44" t="s">
        <v>1166</v>
      </c>
      <c r="C626" s="70"/>
      <c r="D626" s="71"/>
      <c r="E626" s="80" t="e">
        <f t="shared" si="8"/>
        <v>#DIV/0!</v>
      </c>
    </row>
    <row r="627" ht="20.25" customHeight="1" spans="1:7">
      <c r="A627" s="43" t="s">
        <v>1167</v>
      </c>
      <c r="B627" s="44" t="s">
        <v>1168</v>
      </c>
      <c r="C627" s="70">
        <f>IFERROR(VLOOKUP(A627,Sheet2!A:D,4,0),0)</f>
        <v>0</v>
      </c>
      <c r="D627" s="71"/>
      <c r="E627" s="80"/>
    </row>
    <row r="628" ht="20.25" customHeight="1" spans="1:7">
      <c r="A628" s="43" t="s">
        <v>1169</v>
      </c>
      <c r="B628" s="44" t="s">
        <v>1170</v>
      </c>
      <c r="C628" s="70"/>
      <c r="D628" s="71"/>
      <c r="E628" s="66"/>
    </row>
    <row r="629" s="49" customFormat="1" ht="20.25" customHeight="1" spans="1:7">
      <c r="A629" s="37" t="s">
        <v>1171</v>
      </c>
      <c r="B629" s="42" t="s">
        <v>1172</v>
      </c>
      <c r="C629" s="67">
        <f>SUM(C630:C637)</f>
        <v>0</v>
      </c>
      <c r="D629" s="68">
        <f>SUM(D630:D637)</f>
        <v>25.5795</v>
      </c>
      <c r="E629" s="66"/>
      <c r="G629" s="74"/>
    </row>
    <row r="630" ht="20.25" customHeight="1" spans="1:7">
      <c r="A630" s="43" t="s">
        <v>1173</v>
      </c>
      <c r="B630" s="44" t="s">
        <v>120</v>
      </c>
      <c r="C630" s="70">
        <f>IFERROR(VLOOKUP(A630,Sheet2!A:D,4,0),0)</f>
        <v>0</v>
      </c>
      <c r="D630" s="71"/>
      <c r="E630" s="66"/>
    </row>
    <row r="631" ht="20.25" customHeight="1" spans="1:7">
      <c r="A631" s="43" t="s">
        <v>1174</v>
      </c>
      <c r="B631" s="44" t="s">
        <v>122</v>
      </c>
      <c r="C631" s="70">
        <f>IFERROR(VLOOKUP(A631,Sheet2!A:D,4,0),0)</f>
        <v>0</v>
      </c>
      <c r="D631" s="71"/>
      <c r="E631" s="66"/>
    </row>
    <row r="632" ht="20.25" customHeight="1" spans="1:7">
      <c r="A632" s="43" t="s">
        <v>1175</v>
      </c>
      <c r="B632" s="44" t="s">
        <v>124</v>
      </c>
      <c r="C632" s="70">
        <f>IFERROR(VLOOKUP(A632,Sheet2!A:D,4,0),0)</f>
        <v>0</v>
      </c>
      <c r="D632" s="71"/>
      <c r="E632" s="66"/>
    </row>
    <row r="633" ht="20.25" customHeight="1" spans="1:7">
      <c r="A633" s="43" t="s">
        <v>1176</v>
      </c>
      <c r="B633" s="44" t="s">
        <v>1177</v>
      </c>
      <c r="C633" s="70">
        <f>IFERROR(VLOOKUP(A633,Sheet2!A:D,4,0),0)</f>
        <v>0</v>
      </c>
      <c r="D633" s="71"/>
      <c r="E633" s="66"/>
    </row>
    <row r="634" ht="20.25" customHeight="1" spans="1:7">
      <c r="A634" s="43" t="s">
        <v>1178</v>
      </c>
      <c r="B634" s="44" t="s">
        <v>1179</v>
      </c>
      <c r="C634" s="70">
        <f>IFERROR(VLOOKUP(A634,Sheet2!A:D,4,0),0)</f>
        <v>0</v>
      </c>
      <c r="D634" s="71">
        <v>24.1295</v>
      </c>
      <c r="E634" s="66"/>
    </row>
    <row r="635" ht="20.25" customHeight="1" spans="1:7">
      <c r="A635" s="43" t="s">
        <v>1180</v>
      </c>
      <c r="B635" s="44" t="s">
        <v>1181</v>
      </c>
      <c r="C635" s="70">
        <f>IFERROR(VLOOKUP(A635,Sheet2!A:D,4,0),0)</f>
        <v>0</v>
      </c>
      <c r="D635" s="71"/>
      <c r="E635" s="66"/>
    </row>
    <row r="636" ht="20.25" customHeight="1" spans="1:7">
      <c r="A636" s="43" t="s">
        <v>1182</v>
      </c>
      <c r="B636" s="44" t="s">
        <v>1183</v>
      </c>
      <c r="C636" s="70">
        <f>IFERROR(VLOOKUP(A636,Sheet2!A:D,4,0),0)</f>
        <v>0</v>
      </c>
      <c r="D636" s="71"/>
      <c r="E636" s="66"/>
    </row>
    <row r="637" ht="20.25" customHeight="1" spans="1:7">
      <c r="A637" s="43" t="s">
        <v>1184</v>
      </c>
      <c r="B637" s="44" t="s">
        <v>1185</v>
      </c>
      <c r="C637" s="70">
        <f>IFERROR(VLOOKUP(A637,Sheet2!A:D,4,0),0)</f>
        <v>0</v>
      </c>
      <c r="D637" s="71">
        <v>1.45</v>
      </c>
      <c r="E637" s="66"/>
    </row>
    <row r="638" ht="20.25" customHeight="1" spans="1:7">
      <c r="A638" s="37" t="s">
        <v>1186</v>
      </c>
      <c r="B638" s="42" t="s">
        <v>1187</v>
      </c>
      <c r="C638" s="67">
        <f>SUM(C639:C642)</f>
        <v>0</v>
      </c>
      <c r="D638" s="71">
        <v>0</v>
      </c>
      <c r="E638" s="66"/>
    </row>
    <row r="639" ht="20.25" customHeight="1" spans="1:7">
      <c r="A639" s="43" t="s">
        <v>1188</v>
      </c>
      <c r="B639" s="44" t="s">
        <v>120</v>
      </c>
      <c r="C639" s="70">
        <f>IFERROR(VLOOKUP(A639,Sheet2!A:D,4,0),0)</f>
        <v>0</v>
      </c>
      <c r="D639" s="71">
        <v>0</v>
      </c>
      <c r="E639" s="66"/>
    </row>
    <row r="640" ht="20.25" customHeight="1" spans="1:7">
      <c r="A640" s="43" t="s">
        <v>1189</v>
      </c>
      <c r="B640" s="44" t="s">
        <v>122</v>
      </c>
      <c r="C640" s="70">
        <f>IFERROR(VLOOKUP(A640,Sheet2!A:D,4,0),0)</f>
        <v>0</v>
      </c>
      <c r="D640" s="71">
        <v>0</v>
      </c>
      <c r="E640" s="66"/>
    </row>
    <row r="641" ht="20.25" customHeight="1" spans="1:5">
      <c r="A641" s="43" t="s">
        <v>1190</v>
      </c>
      <c r="B641" s="44" t="s">
        <v>124</v>
      </c>
      <c r="C641" s="70">
        <f>IFERROR(VLOOKUP(A641,Sheet2!A:D,4,0),0)</f>
        <v>0</v>
      </c>
      <c r="D641" s="71">
        <v>0</v>
      </c>
      <c r="E641" s="66"/>
    </row>
    <row r="642" ht="20.25" customHeight="1" spans="1:5">
      <c r="A642" s="43" t="s">
        <v>1191</v>
      </c>
      <c r="B642" s="44" t="s">
        <v>1192</v>
      </c>
      <c r="C642" s="70">
        <f>IFERROR(VLOOKUP(A642,Sheet2!A:D,4,0),0)</f>
        <v>0</v>
      </c>
      <c r="D642" s="71">
        <v>0</v>
      </c>
      <c r="E642" s="66"/>
    </row>
    <row r="643" ht="20.25" customHeight="1" spans="1:5">
      <c r="A643" s="37" t="s">
        <v>1193</v>
      </c>
      <c r="B643" s="42" t="s">
        <v>1194</v>
      </c>
      <c r="C643" s="67">
        <f>SUM(C644:C645)</f>
        <v>151</v>
      </c>
      <c r="D643" s="68">
        <f>SUM(D644:D645)</f>
        <v>37.8107</v>
      </c>
      <c r="E643" s="80">
        <f t="shared" ref="E643:E647" si="9">D643/C643*100%</f>
        <v>0.250401986754967</v>
      </c>
    </row>
    <row r="644" ht="20.25" customHeight="1" spans="1:5">
      <c r="A644" s="43" t="s">
        <v>1195</v>
      </c>
      <c r="B644" s="44" t="s">
        <v>1196</v>
      </c>
      <c r="C644" s="70">
        <v>6</v>
      </c>
      <c r="D644" s="71">
        <v>2.28</v>
      </c>
      <c r="E644" s="80">
        <f t="shared" si="9"/>
        <v>0.38</v>
      </c>
    </row>
    <row r="645" ht="20.25" customHeight="1" spans="1:5">
      <c r="A645" s="43" t="s">
        <v>1197</v>
      </c>
      <c r="B645" s="44" t="s">
        <v>1198</v>
      </c>
      <c r="C645" s="70">
        <v>145</v>
      </c>
      <c r="D645" s="71">
        <v>35.5307</v>
      </c>
      <c r="E645" s="80">
        <f t="shared" si="9"/>
        <v>0.245039310344828</v>
      </c>
    </row>
    <row r="646" ht="20.25" customHeight="1" spans="1:5">
      <c r="A646" s="37" t="s">
        <v>1199</v>
      </c>
      <c r="B646" s="42" t="s">
        <v>1200</v>
      </c>
      <c r="C646" s="67">
        <f>SUM(C647:C648)</f>
        <v>1</v>
      </c>
      <c r="D646" s="68">
        <f>SUM(D647:D648)</f>
        <v>4.158165</v>
      </c>
      <c r="E646" s="80">
        <f t="shared" si="9"/>
        <v>4.158165</v>
      </c>
    </row>
    <row r="647" ht="20.25" customHeight="1" spans="1:5">
      <c r="A647" s="43" t="s">
        <v>1201</v>
      </c>
      <c r="B647" s="44" t="s">
        <v>1202</v>
      </c>
      <c r="C647" s="73">
        <v>1</v>
      </c>
      <c r="D647" s="71">
        <v>4.158165</v>
      </c>
      <c r="E647" s="80">
        <f t="shared" si="9"/>
        <v>4.158165</v>
      </c>
    </row>
    <row r="648" ht="20.25" customHeight="1" spans="1:5">
      <c r="A648" s="43" t="s">
        <v>1203</v>
      </c>
      <c r="B648" s="44" t="s">
        <v>1204</v>
      </c>
      <c r="C648" s="70">
        <f>IFERROR(VLOOKUP(A648,Sheet2!A:D,4,0),0)</f>
        <v>0</v>
      </c>
      <c r="D648" s="71">
        <v>0</v>
      </c>
      <c r="E648" s="66"/>
    </row>
    <row r="649" ht="20.25" customHeight="1" spans="1:5">
      <c r="A649" s="37" t="s">
        <v>1205</v>
      </c>
      <c r="B649" s="42" t="s">
        <v>1206</v>
      </c>
      <c r="C649" s="67">
        <f>SUM(C650:C651)</f>
        <v>141</v>
      </c>
      <c r="D649" s="68">
        <f>SUM(D650:D651)</f>
        <v>50.0003</v>
      </c>
      <c r="E649" s="80">
        <f>D649/C649*100%</f>
        <v>0.354612056737589</v>
      </c>
    </row>
    <row r="650" ht="20.25" customHeight="1" spans="1:5">
      <c r="A650" s="43" t="s">
        <v>1207</v>
      </c>
      <c r="B650" s="44" t="s">
        <v>1208</v>
      </c>
      <c r="C650" s="70">
        <v>8</v>
      </c>
      <c r="D650" s="71"/>
      <c r="E650" s="80">
        <f t="shared" ref="E650:E657" si="10">D650/C650*100%</f>
        <v>0</v>
      </c>
    </row>
    <row r="651" ht="20.25" customHeight="1" spans="1:5">
      <c r="A651" s="43" t="s">
        <v>1209</v>
      </c>
      <c r="B651" s="44" t="s">
        <v>1210</v>
      </c>
      <c r="C651" s="70">
        <v>133</v>
      </c>
      <c r="D651" s="71">
        <v>50.0003</v>
      </c>
      <c r="E651" s="80">
        <f t="shared" si="10"/>
        <v>0.375942105263158</v>
      </c>
    </row>
    <row r="652" ht="20.25" customHeight="1" spans="1:5">
      <c r="A652" s="37" t="s">
        <v>1211</v>
      </c>
      <c r="B652" s="42" t="s">
        <v>1212</v>
      </c>
      <c r="C652" s="67">
        <f>SUM(C653:C654)</f>
        <v>0</v>
      </c>
      <c r="D652" s="71">
        <v>0</v>
      </c>
      <c r="E652" s="66"/>
    </row>
    <row r="653" ht="20.25" customHeight="1" spans="1:5">
      <c r="A653" s="43" t="s">
        <v>1213</v>
      </c>
      <c r="B653" s="44" t="s">
        <v>1214</v>
      </c>
      <c r="C653" s="70">
        <f>IFERROR(VLOOKUP(A653,Sheet2!A:D,4,0),0)</f>
        <v>0</v>
      </c>
      <c r="D653" s="71">
        <v>0</v>
      </c>
      <c r="E653" s="66"/>
    </row>
    <row r="654" ht="20.25" customHeight="1" spans="1:5">
      <c r="A654" s="43" t="s">
        <v>1215</v>
      </c>
      <c r="B654" s="44" t="s">
        <v>1216</v>
      </c>
      <c r="C654" s="70">
        <f>IFERROR(VLOOKUP(A654,Sheet2!A:D,4,0),0)</f>
        <v>0</v>
      </c>
      <c r="D654" s="71">
        <v>0</v>
      </c>
      <c r="E654" s="66"/>
    </row>
    <row r="655" ht="20.25" customHeight="1" spans="1:5">
      <c r="A655" s="37" t="s">
        <v>1217</v>
      </c>
      <c r="B655" s="42" t="s">
        <v>1218</v>
      </c>
      <c r="C655" s="67">
        <f>SUM(C656:C657)</f>
        <v>4</v>
      </c>
      <c r="D655" s="68">
        <f>SUM(D656:D657)</f>
        <v>4.28</v>
      </c>
      <c r="E655" s="80">
        <f t="shared" si="10"/>
        <v>1.07</v>
      </c>
    </row>
    <row r="656" ht="20.25" customHeight="1" spans="1:5">
      <c r="A656" s="43" t="s">
        <v>1219</v>
      </c>
      <c r="B656" s="44" t="s">
        <v>1220</v>
      </c>
      <c r="C656" s="70">
        <v>1</v>
      </c>
      <c r="D656" s="71">
        <v>1.14</v>
      </c>
      <c r="E656" s="80">
        <f t="shared" si="10"/>
        <v>1.14</v>
      </c>
    </row>
    <row r="657" ht="20.25" customHeight="1" spans="1:5">
      <c r="A657" s="43" t="s">
        <v>1221</v>
      </c>
      <c r="B657" s="44" t="s">
        <v>1222</v>
      </c>
      <c r="C657" s="70">
        <v>3</v>
      </c>
      <c r="D657" s="71">
        <v>3.14</v>
      </c>
      <c r="E657" s="80">
        <f t="shared" si="10"/>
        <v>1.04666666666667</v>
      </c>
    </row>
    <row r="658" ht="20.25" customHeight="1" spans="1:5">
      <c r="A658" s="37" t="s">
        <v>1223</v>
      </c>
      <c r="B658" s="42" t="s">
        <v>1224</v>
      </c>
      <c r="C658" s="67">
        <f>SUM(C659:C661)</f>
        <v>0</v>
      </c>
      <c r="D658" s="71">
        <v>0</v>
      </c>
      <c r="E658" s="66"/>
    </row>
    <row r="659" ht="20.25" customHeight="1" spans="1:5">
      <c r="A659" s="43" t="s">
        <v>1225</v>
      </c>
      <c r="B659" s="44" t="s">
        <v>1226</v>
      </c>
      <c r="C659" s="70">
        <f>IFERROR(VLOOKUP(A659,Sheet2!A:D,4,0),0)</f>
        <v>0</v>
      </c>
      <c r="D659" s="71">
        <v>0</v>
      </c>
      <c r="E659" s="66"/>
    </row>
    <row r="660" ht="20.25" customHeight="1" spans="1:5">
      <c r="A660" s="43" t="s">
        <v>1227</v>
      </c>
      <c r="B660" s="44" t="s">
        <v>1228</v>
      </c>
      <c r="C660" s="70"/>
      <c r="D660" s="71">
        <v>0</v>
      </c>
      <c r="E660" s="80"/>
    </row>
    <row r="661" ht="20.25" customHeight="1" spans="1:5">
      <c r="A661" s="43" t="s">
        <v>1229</v>
      </c>
      <c r="B661" s="44" t="s">
        <v>1230</v>
      </c>
      <c r="C661" s="70">
        <f>IFERROR(VLOOKUP(A661,Sheet2!A:D,4,0),0)</f>
        <v>0</v>
      </c>
      <c r="D661" s="71">
        <v>0</v>
      </c>
      <c r="E661" s="66"/>
    </row>
    <row r="662" ht="20.25" customHeight="1" spans="1:5">
      <c r="A662" s="37" t="s">
        <v>1231</v>
      </c>
      <c r="B662" s="42" t="s">
        <v>1232</v>
      </c>
      <c r="C662" s="67">
        <f>SUM(C663:C665)</f>
        <v>0</v>
      </c>
      <c r="D662" s="71">
        <v>0</v>
      </c>
      <c r="E662" s="66"/>
    </row>
    <row r="663" ht="20.25" customHeight="1" spans="1:5">
      <c r="A663" s="43" t="s">
        <v>1233</v>
      </c>
      <c r="B663" s="44" t="s">
        <v>1234</v>
      </c>
      <c r="C663" s="70">
        <f>IFERROR(VLOOKUP(A663,Sheet2!A:D,4,0),0)</f>
        <v>0</v>
      </c>
      <c r="D663" s="71">
        <v>0</v>
      </c>
      <c r="E663" s="66"/>
    </row>
    <row r="664" ht="20.25" customHeight="1" spans="1:5">
      <c r="A664" s="43" t="s">
        <v>1235</v>
      </c>
      <c r="B664" s="44" t="s">
        <v>1236</v>
      </c>
      <c r="C664" s="70">
        <f>IFERROR(VLOOKUP(A664,Sheet2!A:D,4,0),0)</f>
        <v>0</v>
      </c>
      <c r="D664" s="71">
        <v>0</v>
      </c>
      <c r="E664" s="66"/>
    </row>
    <row r="665" ht="20.25" customHeight="1" spans="1:5">
      <c r="A665" s="43" t="s">
        <v>1237</v>
      </c>
      <c r="B665" s="44" t="s">
        <v>1238</v>
      </c>
      <c r="C665" s="70">
        <f>IFERROR(VLOOKUP(A665,Sheet2!A:D,4,0),0)</f>
        <v>0</v>
      </c>
      <c r="D665" s="71">
        <v>0</v>
      </c>
      <c r="E665" s="66"/>
    </row>
    <row r="666" ht="20.25" customHeight="1" spans="1:5">
      <c r="A666" s="37" t="s">
        <v>1239</v>
      </c>
      <c r="B666" s="42" t="s">
        <v>1240</v>
      </c>
      <c r="C666" s="67">
        <f>SUM(C667:C673)</f>
        <v>8</v>
      </c>
      <c r="D666" s="68">
        <f>SUM(D667:D673)</f>
        <v>18.242764</v>
      </c>
      <c r="E666" s="80">
        <f>D666/C666*100%</f>
        <v>2.2803455</v>
      </c>
    </row>
    <row r="667" ht="20.25" customHeight="1" spans="1:5">
      <c r="A667" s="43" t="s">
        <v>1241</v>
      </c>
      <c r="B667" s="44" t="s">
        <v>120</v>
      </c>
      <c r="C667" s="70">
        <f>IFERROR(VLOOKUP(A667,Sheet2!A:D,4,0),0)</f>
        <v>0</v>
      </c>
      <c r="D667" s="71"/>
      <c r="E667" s="66"/>
    </row>
    <row r="668" ht="20.25" customHeight="1" spans="1:5">
      <c r="A668" s="43" t="s">
        <v>1242</v>
      </c>
      <c r="B668" s="44" t="s">
        <v>122</v>
      </c>
      <c r="C668" s="70">
        <f>IFERROR(VLOOKUP(A668,Sheet2!A:D,4,0),0)</f>
        <v>0</v>
      </c>
      <c r="D668" s="71"/>
      <c r="E668" s="66"/>
    </row>
    <row r="669" ht="20.25" customHeight="1" spans="1:5">
      <c r="A669" s="43" t="s">
        <v>1243</v>
      </c>
      <c r="B669" s="44" t="s">
        <v>124</v>
      </c>
      <c r="C669" s="70">
        <f>IFERROR(VLOOKUP(A669,Sheet2!A:D,4,0),0)</f>
        <v>0</v>
      </c>
      <c r="D669" s="71"/>
      <c r="E669" s="66"/>
    </row>
    <row r="670" ht="20.25" customHeight="1" spans="1:5">
      <c r="A670" s="43" t="s">
        <v>1244</v>
      </c>
      <c r="B670" s="44" t="s">
        <v>1245</v>
      </c>
      <c r="C670" s="70">
        <f>IFERROR(VLOOKUP(A670,Sheet2!A:D,4,0),0)</f>
        <v>0</v>
      </c>
      <c r="D670" s="71"/>
      <c r="E670" s="66"/>
    </row>
    <row r="671" ht="20.25" customHeight="1" spans="1:5">
      <c r="A671" s="43" t="s">
        <v>1246</v>
      </c>
      <c r="B671" s="44" t="s">
        <v>1247</v>
      </c>
      <c r="C671" s="70">
        <f>IFERROR(VLOOKUP(A671,Sheet2!A:D,4,0),0)</f>
        <v>0</v>
      </c>
      <c r="D671" s="71"/>
      <c r="E671" s="66"/>
    </row>
    <row r="672" ht="20.25" customHeight="1" spans="1:5">
      <c r="A672" s="43" t="s">
        <v>1248</v>
      </c>
      <c r="B672" s="44" t="s">
        <v>138</v>
      </c>
      <c r="C672" s="70">
        <f>IFERROR(VLOOKUP(A672,Sheet2!A:D,4,0),0)</f>
        <v>0</v>
      </c>
      <c r="D672" s="71"/>
      <c r="E672" s="66"/>
    </row>
    <row r="673" ht="20.25" customHeight="1" spans="1:5">
      <c r="A673" s="43" t="s">
        <v>1249</v>
      </c>
      <c r="B673" s="44" t="s">
        <v>1250</v>
      </c>
      <c r="C673" s="73">
        <v>8</v>
      </c>
      <c r="D673" s="71">
        <v>18.242764</v>
      </c>
      <c r="E673" s="80">
        <f t="shared" ref="E673:E679" si="11">D673/C673*100%</f>
        <v>2.2803455</v>
      </c>
    </row>
    <row r="674" ht="20.25" customHeight="1" spans="1:5">
      <c r="A674" s="37" t="s">
        <v>1251</v>
      </c>
      <c r="B674" s="42" t="s">
        <v>1252</v>
      </c>
      <c r="C674" s="67">
        <f>SUM(C675:C676)</f>
        <v>0</v>
      </c>
      <c r="D674" s="79">
        <v>0</v>
      </c>
      <c r="E674" s="66"/>
    </row>
    <row r="675" ht="20.25" customHeight="1" spans="1:5">
      <c r="A675" s="43" t="s">
        <v>1253</v>
      </c>
      <c r="B675" s="44" t="s">
        <v>1254</v>
      </c>
      <c r="C675" s="70">
        <f>IFERROR(VLOOKUP(A675,Sheet2!A:D,4,0),0)</f>
        <v>0</v>
      </c>
      <c r="D675" s="71">
        <v>0</v>
      </c>
      <c r="E675" s="66"/>
    </row>
    <row r="676" ht="20.25" customHeight="1" spans="1:5">
      <c r="A676" s="43" t="s">
        <v>1255</v>
      </c>
      <c r="B676" s="44" t="s">
        <v>1256</v>
      </c>
      <c r="C676" s="70">
        <f>IFERROR(VLOOKUP(A676,Sheet2!A:D,4,0),0)</f>
        <v>0</v>
      </c>
      <c r="D676" s="71">
        <v>0</v>
      </c>
      <c r="E676" s="66"/>
    </row>
    <row r="677" ht="20.25" customHeight="1" spans="1:5">
      <c r="A677" s="37" t="s">
        <v>1257</v>
      </c>
      <c r="B677" s="42" t="s">
        <v>1258</v>
      </c>
      <c r="C677" s="67">
        <f>C678</f>
        <v>678</v>
      </c>
      <c r="D677" s="68">
        <f>D678</f>
        <v>550.316258</v>
      </c>
      <c r="E677" s="80">
        <f t="shared" si="11"/>
        <v>0.811675896755162</v>
      </c>
    </row>
    <row r="678" ht="20.25" customHeight="1" spans="1:5">
      <c r="A678" s="43" t="s">
        <v>1259</v>
      </c>
      <c r="B678" s="44" t="s">
        <v>1260</v>
      </c>
      <c r="C678" s="73">
        <v>678</v>
      </c>
      <c r="D678" s="71">
        <v>550.316258</v>
      </c>
      <c r="E678" s="80">
        <f t="shared" si="11"/>
        <v>0.811675896755162</v>
      </c>
    </row>
    <row r="679" ht="20.25" customHeight="1" spans="1:5">
      <c r="A679" s="37" t="s">
        <v>1261</v>
      </c>
      <c r="B679" s="42" t="s">
        <v>28</v>
      </c>
      <c r="C679" s="67">
        <f>C680+C685+C699+C703+C715+C718+C722+C727+C731+C735+C738+C747+C749</f>
        <v>2078</v>
      </c>
      <c r="D679" s="68">
        <f>D680+D685+D699+D703+D715+D718+D722+D727+D731+D735+D738+D747+D749</f>
        <v>2011.134984</v>
      </c>
      <c r="E679" s="80">
        <f t="shared" si="11"/>
        <v>0.967822417709336</v>
      </c>
    </row>
    <row r="680" ht="20.25" customHeight="1" spans="1:5">
      <c r="A680" s="37" t="s">
        <v>1262</v>
      </c>
      <c r="B680" s="42" t="s">
        <v>1263</v>
      </c>
      <c r="C680" s="67">
        <f>SUM(C681:C684)</f>
        <v>0</v>
      </c>
      <c r="D680" s="71">
        <v>0</v>
      </c>
      <c r="E680" s="66"/>
    </row>
    <row r="681" ht="20.25" customHeight="1" spans="1:5">
      <c r="A681" s="43" t="s">
        <v>1264</v>
      </c>
      <c r="B681" s="44" t="s">
        <v>120</v>
      </c>
      <c r="C681" s="70">
        <f>IFERROR(VLOOKUP(A681,Sheet2!A:D,4,0),0)</f>
        <v>0</v>
      </c>
      <c r="D681" s="71">
        <v>0</v>
      </c>
      <c r="E681" s="66"/>
    </row>
    <row r="682" ht="20.25" customHeight="1" spans="1:5">
      <c r="A682" s="43" t="s">
        <v>1265</v>
      </c>
      <c r="B682" s="44" t="s">
        <v>122</v>
      </c>
      <c r="C682" s="70">
        <f>IFERROR(VLOOKUP(A682,Sheet2!A:D,4,0),0)</f>
        <v>0</v>
      </c>
      <c r="D682" s="71">
        <v>0</v>
      </c>
      <c r="E682" s="66"/>
    </row>
    <row r="683" ht="20.25" customHeight="1" spans="1:5">
      <c r="A683" s="43" t="s">
        <v>1266</v>
      </c>
      <c r="B683" s="44" t="s">
        <v>124</v>
      </c>
      <c r="C683" s="70">
        <f>IFERROR(VLOOKUP(A683,Sheet2!A:D,4,0),0)</f>
        <v>0</v>
      </c>
      <c r="D683" s="71">
        <v>0</v>
      </c>
      <c r="E683" s="66"/>
    </row>
    <row r="684" ht="20.25" customHeight="1" spans="1:5">
      <c r="A684" s="43" t="s">
        <v>1267</v>
      </c>
      <c r="B684" s="44" t="s">
        <v>1268</v>
      </c>
      <c r="C684" s="70">
        <f>IFERROR(VLOOKUP(A684,Sheet2!A:D,4,0),0)</f>
        <v>0</v>
      </c>
      <c r="D684" s="71">
        <v>0</v>
      </c>
      <c r="E684" s="66"/>
    </row>
    <row r="685" ht="20.25" customHeight="1" spans="1:5">
      <c r="A685" s="37" t="s">
        <v>1269</v>
      </c>
      <c r="B685" s="42" t="s">
        <v>1270</v>
      </c>
      <c r="C685" s="67">
        <f>SUM(C686:C698)</f>
        <v>0</v>
      </c>
      <c r="D685" s="71">
        <v>0</v>
      </c>
      <c r="E685" s="66"/>
    </row>
    <row r="686" ht="20.25" customHeight="1" spans="1:5">
      <c r="A686" s="43" t="s">
        <v>1271</v>
      </c>
      <c r="B686" s="44" t="s">
        <v>1272</v>
      </c>
      <c r="C686" s="70">
        <f>IFERROR(VLOOKUP(A686,Sheet2!A:D,4,0),0)</f>
        <v>0</v>
      </c>
      <c r="D686" s="71">
        <v>0</v>
      </c>
      <c r="E686" s="66"/>
    </row>
    <row r="687" ht="20.25" customHeight="1" spans="1:5">
      <c r="A687" s="43" t="s">
        <v>1273</v>
      </c>
      <c r="B687" s="44" t="s">
        <v>1274</v>
      </c>
      <c r="C687" s="70">
        <f>IFERROR(VLOOKUP(A687,Sheet2!A:D,4,0),0)</f>
        <v>0</v>
      </c>
      <c r="D687" s="71">
        <v>0</v>
      </c>
      <c r="E687" s="66"/>
    </row>
    <row r="688" ht="20.25" customHeight="1" spans="1:5">
      <c r="A688" s="43" t="s">
        <v>1275</v>
      </c>
      <c r="B688" s="44" t="s">
        <v>1276</v>
      </c>
      <c r="C688" s="70">
        <f>IFERROR(VLOOKUP(A688,Sheet2!A:D,4,0),0)</f>
        <v>0</v>
      </c>
      <c r="D688" s="71">
        <v>0</v>
      </c>
      <c r="E688" s="66"/>
    </row>
    <row r="689" ht="20.25" customHeight="1" spans="1:5">
      <c r="A689" s="43" t="s">
        <v>1277</v>
      </c>
      <c r="B689" s="44" t="s">
        <v>1278</v>
      </c>
      <c r="C689" s="70">
        <f>IFERROR(VLOOKUP(A689,Sheet2!A:D,4,0),0)</f>
        <v>0</v>
      </c>
      <c r="D689" s="71">
        <v>0</v>
      </c>
      <c r="E689" s="66"/>
    </row>
    <row r="690" ht="20.25" customHeight="1" spans="1:5">
      <c r="A690" s="43" t="s">
        <v>1279</v>
      </c>
      <c r="B690" s="44" t="s">
        <v>1280</v>
      </c>
      <c r="C690" s="70">
        <f>IFERROR(VLOOKUP(A690,Sheet2!A:D,4,0),0)</f>
        <v>0</v>
      </c>
      <c r="D690" s="71">
        <v>0</v>
      </c>
      <c r="E690" s="66"/>
    </row>
    <row r="691" ht="20.25" customHeight="1" spans="1:5">
      <c r="A691" s="43" t="s">
        <v>1281</v>
      </c>
      <c r="B691" s="44" t="s">
        <v>1282</v>
      </c>
      <c r="C691" s="70">
        <f>IFERROR(VLOOKUP(A691,Sheet2!A:D,4,0),0)</f>
        <v>0</v>
      </c>
      <c r="D691" s="71">
        <v>0</v>
      </c>
      <c r="E691" s="66"/>
    </row>
    <row r="692" ht="20.25" customHeight="1" spans="1:5">
      <c r="A692" s="43" t="s">
        <v>1283</v>
      </c>
      <c r="B692" s="44" t="s">
        <v>1284</v>
      </c>
      <c r="C692" s="70">
        <f>IFERROR(VLOOKUP(A692,Sheet2!A:D,4,0),0)</f>
        <v>0</v>
      </c>
      <c r="D692" s="71">
        <v>0</v>
      </c>
      <c r="E692" s="66"/>
    </row>
    <row r="693" ht="20.25" customHeight="1" spans="1:5">
      <c r="A693" s="43" t="s">
        <v>1285</v>
      </c>
      <c r="B693" s="44" t="s">
        <v>1286</v>
      </c>
      <c r="C693" s="70">
        <f>IFERROR(VLOOKUP(A693,Sheet2!A:D,4,0),0)</f>
        <v>0</v>
      </c>
      <c r="D693" s="71">
        <v>0</v>
      </c>
      <c r="E693" s="66"/>
    </row>
    <row r="694" ht="20.25" customHeight="1" spans="1:5">
      <c r="A694" s="43" t="s">
        <v>1287</v>
      </c>
      <c r="B694" s="44" t="s">
        <v>1288</v>
      </c>
      <c r="C694" s="70">
        <f>IFERROR(VLOOKUP(A694,Sheet2!A:D,4,0),0)</f>
        <v>0</v>
      </c>
      <c r="D694" s="71">
        <v>0</v>
      </c>
      <c r="E694" s="66"/>
    </row>
    <row r="695" ht="20.25" customHeight="1" spans="1:5">
      <c r="A695" s="43" t="s">
        <v>1289</v>
      </c>
      <c r="B695" s="44" t="s">
        <v>1290</v>
      </c>
      <c r="C695" s="70">
        <f>IFERROR(VLOOKUP(A695,Sheet2!A:D,4,0),0)</f>
        <v>0</v>
      </c>
      <c r="D695" s="71">
        <v>0</v>
      </c>
      <c r="E695" s="66"/>
    </row>
    <row r="696" ht="20.25" customHeight="1" spans="1:5">
      <c r="A696" s="43" t="s">
        <v>1291</v>
      </c>
      <c r="B696" s="44" t="s">
        <v>1292</v>
      </c>
      <c r="C696" s="70">
        <f>IFERROR(VLOOKUP(A696,Sheet2!A:D,4,0),0)</f>
        <v>0</v>
      </c>
      <c r="D696" s="71">
        <v>0</v>
      </c>
      <c r="E696" s="66"/>
    </row>
    <row r="697" ht="20.25" customHeight="1" spans="1:5">
      <c r="A697" s="43" t="s">
        <v>1293</v>
      </c>
      <c r="B697" s="44" t="s">
        <v>1294</v>
      </c>
      <c r="C697" s="70">
        <f>IFERROR(VLOOKUP(A697,Sheet2!A:D,4,0),0)</f>
        <v>0</v>
      </c>
      <c r="D697" s="71">
        <v>0</v>
      </c>
      <c r="E697" s="66"/>
    </row>
    <row r="698" ht="20.25" customHeight="1" spans="1:5">
      <c r="A698" s="43" t="s">
        <v>1295</v>
      </c>
      <c r="B698" s="44" t="s">
        <v>1296</v>
      </c>
      <c r="C698" s="70">
        <f>IFERROR(VLOOKUP(A698,Sheet2!A:D,4,0),0)</f>
        <v>0</v>
      </c>
      <c r="D698" s="71">
        <v>0</v>
      </c>
      <c r="E698" s="66"/>
    </row>
    <row r="699" ht="20.25" customHeight="1" spans="1:5">
      <c r="A699" s="37" t="s">
        <v>1297</v>
      </c>
      <c r="B699" s="42" t="s">
        <v>1298</v>
      </c>
      <c r="C699" s="67">
        <f>SUM(C700:C702)</f>
        <v>766</v>
      </c>
      <c r="D699" s="68">
        <f>SUM(D700:D702)</f>
        <v>649.229124</v>
      </c>
      <c r="E699" s="80">
        <f t="shared" ref="E699:E703" si="12">D699/C699*100%</f>
        <v>0.847557603133159</v>
      </c>
    </row>
    <row r="700" ht="20.25" customHeight="1" spans="1:5">
      <c r="A700" s="43" t="s">
        <v>1299</v>
      </c>
      <c r="B700" s="44" t="s">
        <v>1300</v>
      </c>
      <c r="C700" s="70">
        <f>IFERROR(VLOOKUP(A700,Sheet2!A:D,4,0),0)</f>
        <v>0</v>
      </c>
      <c r="D700" s="71"/>
      <c r="E700" s="66"/>
    </row>
    <row r="701" ht="20.25" customHeight="1" spans="1:5">
      <c r="A701" s="43" t="s">
        <v>1301</v>
      </c>
      <c r="B701" s="44" t="s">
        <v>1302</v>
      </c>
      <c r="C701" s="70">
        <v>735</v>
      </c>
      <c r="D701" s="71">
        <v>635.189124</v>
      </c>
      <c r="E701" s="80">
        <f t="shared" si="12"/>
        <v>0.864202889795918</v>
      </c>
    </row>
    <row r="702" ht="20.25" customHeight="1" spans="1:5">
      <c r="A702" s="43" t="s">
        <v>1303</v>
      </c>
      <c r="B702" s="44" t="s">
        <v>1304</v>
      </c>
      <c r="C702" s="70">
        <v>31</v>
      </c>
      <c r="D702" s="71">
        <v>14.04</v>
      </c>
      <c r="E702" s="80">
        <f t="shared" si="12"/>
        <v>0.452903225806452</v>
      </c>
    </row>
    <row r="703" ht="20.25" customHeight="1" spans="1:5">
      <c r="A703" s="37" t="s">
        <v>1305</v>
      </c>
      <c r="B703" s="42" t="s">
        <v>1306</v>
      </c>
      <c r="C703" s="67">
        <f>SUM(C704:C714)</f>
        <v>126</v>
      </c>
      <c r="D703" s="68">
        <f>SUM(D704:D714)</f>
        <v>164.6263</v>
      </c>
      <c r="E703" s="80">
        <f t="shared" si="12"/>
        <v>1.30655793650794</v>
      </c>
    </row>
    <row r="704" ht="20.25" customHeight="1" spans="1:5">
      <c r="A704" s="43" t="s">
        <v>1307</v>
      </c>
      <c r="B704" s="44" t="s">
        <v>1308</v>
      </c>
      <c r="C704" s="70">
        <f>IFERROR(VLOOKUP(A704,Sheet2!A:D,4,0),0)</f>
        <v>0</v>
      </c>
      <c r="D704" s="71"/>
      <c r="E704" s="66"/>
    </row>
    <row r="705" ht="20.25" customHeight="1" spans="1:5">
      <c r="A705" s="43" t="s">
        <v>1309</v>
      </c>
      <c r="B705" s="44" t="s">
        <v>1310</v>
      </c>
      <c r="C705" s="70">
        <f>IFERROR(VLOOKUP(A705,Sheet2!A:D,4,0),0)</f>
        <v>0</v>
      </c>
      <c r="D705" s="71"/>
      <c r="E705" s="66"/>
    </row>
    <row r="706" ht="20.25" customHeight="1" spans="1:5">
      <c r="A706" s="43" t="s">
        <v>1311</v>
      </c>
      <c r="B706" s="44" t="s">
        <v>1312</v>
      </c>
      <c r="C706" s="70">
        <f>IFERROR(VLOOKUP(A706,Sheet2!A:D,4,0),0)</f>
        <v>0</v>
      </c>
      <c r="D706" s="71"/>
      <c r="E706" s="66"/>
    </row>
    <row r="707" ht="20.25" customHeight="1" spans="1:5">
      <c r="A707" s="43" t="s">
        <v>1313</v>
      </c>
      <c r="B707" s="44" t="s">
        <v>1314</v>
      </c>
      <c r="C707" s="70">
        <f>IFERROR(VLOOKUP(A707,Sheet2!A:D,4,0),0)</f>
        <v>0</v>
      </c>
      <c r="D707" s="71"/>
      <c r="E707" s="66"/>
    </row>
    <row r="708" ht="20.25" customHeight="1" spans="1:5">
      <c r="A708" s="43" t="s">
        <v>1315</v>
      </c>
      <c r="B708" s="44" t="s">
        <v>1316</v>
      </c>
      <c r="C708" s="70">
        <f>IFERROR(VLOOKUP(A708,Sheet2!A:D,4,0),0)</f>
        <v>0</v>
      </c>
      <c r="D708" s="71"/>
      <c r="E708" s="66"/>
    </row>
    <row r="709" ht="20.25" customHeight="1" spans="1:5">
      <c r="A709" s="43" t="s">
        <v>1317</v>
      </c>
      <c r="B709" s="44" t="s">
        <v>1318</v>
      </c>
      <c r="C709" s="70">
        <f>IFERROR(VLOOKUP(A709,Sheet2!A:D,4,0),0)</f>
        <v>0</v>
      </c>
      <c r="D709" s="71"/>
      <c r="E709" s="66"/>
    </row>
    <row r="710" ht="20.25" customHeight="1" spans="1:5">
      <c r="A710" s="43" t="s">
        <v>1319</v>
      </c>
      <c r="B710" s="44" t="s">
        <v>1320</v>
      </c>
      <c r="C710" s="70">
        <f>IFERROR(VLOOKUP(A710,Sheet2!A:D,4,0),0)</f>
        <v>0</v>
      </c>
      <c r="D710" s="71"/>
      <c r="E710" s="66"/>
    </row>
    <row r="711" ht="20.25" customHeight="1" spans="1:5">
      <c r="A711" s="43" t="s">
        <v>1321</v>
      </c>
      <c r="B711" s="44" t="s">
        <v>1322</v>
      </c>
      <c r="C711" s="70">
        <v>120</v>
      </c>
      <c r="D711" s="71">
        <v>100.6263</v>
      </c>
      <c r="E711" s="80">
        <f>D711/C711*100%</f>
        <v>0.8385525</v>
      </c>
    </row>
    <row r="712" ht="20.25" customHeight="1" spans="1:5">
      <c r="A712" s="43" t="s">
        <v>1323</v>
      </c>
      <c r="B712" s="44" t="s">
        <v>1324</v>
      </c>
      <c r="C712" s="70">
        <v>0</v>
      </c>
      <c r="D712" s="71"/>
      <c r="E712" s="66"/>
    </row>
    <row r="713" ht="20.25" customHeight="1" spans="1:5">
      <c r="A713" s="43" t="s">
        <v>1325</v>
      </c>
      <c r="B713" s="44" t="s">
        <v>1326</v>
      </c>
      <c r="C713" s="70">
        <v>0</v>
      </c>
      <c r="D713" s="71">
        <v>64</v>
      </c>
      <c r="E713" s="66"/>
    </row>
    <row r="714" ht="20.25" customHeight="1" spans="1:5">
      <c r="A714" s="43" t="s">
        <v>1327</v>
      </c>
      <c r="B714" s="44" t="s">
        <v>1328</v>
      </c>
      <c r="C714" s="70">
        <v>6</v>
      </c>
      <c r="D714" s="71"/>
      <c r="E714" s="66"/>
    </row>
    <row r="715" ht="20.25" customHeight="1" spans="1:5">
      <c r="A715" s="37" t="s">
        <v>1329</v>
      </c>
      <c r="B715" s="42" t="s">
        <v>1330</v>
      </c>
      <c r="C715" s="67">
        <f>SUM(C716:C717)</f>
        <v>0</v>
      </c>
      <c r="D715" s="71">
        <v>0</v>
      </c>
      <c r="E715" s="66"/>
    </row>
    <row r="716" ht="20.25" customHeight="1" spans="1:5">
      <c r="A716" s="43" t="s">
        <v>1331</v>
      </c>
      <c r="B716" s="44" t="s">
        <v>1332</v>
      </c>
      <c r="C716" s="70">
        <f>IFERROR(VLOOKUP(A716,Sheet2!A:D,4,0),0)</f>
        <v>0</v>
      </c>
      <c r="D716" s="71">
        <v>0</v>
      </c>
      <c r="E716" s="66"/>
    </row>
    <row r="717" ht="20.25" customHeight="1" spans="1:5">
      <c r="A717" s="43" t="s">
        <v>1333</v>
      </c>
      <c r="B717" s="44" t="s">
        <v>1334</v>
      </c>
      <c r="C717" s="70">
        <f>IFERROR(VLOOKUP(A717,Sheet2!A:D,4,0),0)</f>
        <v>0</v>
      </c>
      <c r="D717" s="71">
        <v>0</v>
      </c>
      <c r="E717" s="66"/>
    </row>
    <row r="718" ht="20.25" customHeight="1" spans="1:5">
      <c r="A718" s="37" t="s">
        <v>1335</v>
      </c>
      <c r="B718" s="42" t="s">
        <v>1336</v>
      </c>
      <c r="C718" s="67">
        <f>SUM(C719:C721)</f>
        <v>120</v>
      </c>
      <c r="D718" s="68">
        <f>SUM(D719:D721)</f>
        <v>83.9055</v>
      </c>
      <c r="E718" s="80">
        <f t="shared" ref="E718:E725" si="13">D718/C718*100%</f>
        <v>0.6992125</v>
      </c>
    </row>
    <row r="719" ht="20.25" customHeight="1" spans="1:5">
      <c r="A719" s="43" t="s">
        <v>1337</v>
      </c>
      <c r="B719" s="44" t="s">
        <v>1338</v>
      </c>
      <c r="C719" s="70">
        <f>IFERROR(VLOOKUP(A719,Sheet2!A:D,4,0),0)</f>
        <v>0</v>
      </c>
      <c r="D719" s="71">
        <v>0</v>
      </c>
      <c r="E719" s="66"/>
    </row>
    <row r="720" ht="20.25" customHeight="1" spans="1:5">
      <c r="A720" s="43" t="s">
        <v>1339</v>
      </c>
      <c r="B720" s="44" t="s">
        <v>1340</v>
      </c>
      <c r="C720" s="70">
        <v>120</v>
      </c>
      <c r="D720" s="71">
        <v>83.9055</v>
      </c>
      <c r="E720" s="80">
        <f t="shared" si="13"/>
        <v>0.6992125</v>
      </c>
    </row>
    <row r="721" ht="20.25" customHeight="1" spans="1:5">
      <c r="A721" s="43" t="s">
        <v>1341</v>
      </c>
      <c r="B721" s="44" t="s">
        <v>1342</v>
      </c>
      <c r="C721" s="70">
        <f>IFERROR(VLOOKUP(A721,Sheet2!A:D,4,0),0)</f>
        <v>0</v>
      </c>
      <c r="D721" s="71">
        <v>0</v>
      </c>
      <c r="E721" s="66"/>
    </row>
    <row r="722" ht="20.25" customHeight="1" spans="1:5">
      <c r="A722" s="37" t="s">
        <v>1343</v>
      </c>
      <c r="B722" s="42" t="s">
        <v>1344</v>
      </c>
      <c r="C722" s="67">
        <f>SUM(C723:C726)</f>
        <v>695</v>
      </c>
      <c r="D722" s="68">
        <f>SUM(D723:D726)</f>
        <v>680.4763</v>
      </c>
      <c r="E722" s="80">
        <f t="shared" si="13"/>
        <v>0.979102589928058</v>
      </c>
    </row>
    <row r="723" ht="20.25" customHeight="1" spans="1:5">
      <c r="A723" s="43" t="s">
        <v>1345</v>
      </c>
      <c r="B723" s="44" t="s">
        <v>1346</v>
      </c>
      <c r="C723" s="70">
        <v>67</v>
      </c>
      <c r="D723" s="71">
        <v>64.573645</v>
      </c>
      <c r="E723" s="80">
        <f t="shared" si="13"/>
        <v>0.963785746268657</v>
      </c>
    </row>
    <row r="724" ht="20.25" customHeight="1" spans="1:5">
      <c r="A724" s="43" t="s">
        <v>1347</v>
      </c>
      <c r="B724" s="44" t="s">
        <v>1348</v>
      </c>
      <c r="C724" s="70">
        <v>209</v>
      </c>
      <c r="D724" s="71">
        <v>206.816408</v>
      </c>
      <c r="E724" s="80">
        <f t="shared" si="13"/>
        <v>0.98955219138756</v>
      </c>
    </row>
    <row r="725" ht="20.25" customHeight="1" spans="1:5">
      <c r="A725" s="43" t="s">
        <v>1349</v>
      </c>
      <c r="B725" s="44" t="s">
        <v>1350</v>
      </c>
      <c r="C725" s="70">
        <v>419</v>
      </c>
      <c r="D725" s="71">
        <v>409.086247</v>
      </c>
      <c r="E725" s="80">
        <f t="shared" si="13"/>
        <v>0.976339491646778</v>
      </c>
    </row>
    <row r="726" ht="20.25" customHeight="1" spans="1:5">
      <c r="A726" s="43" t="s">
        <v>1351</v>
      </c>
      <c r="B726" s="44" t="s">
        <v>1352</v>
      </c>
      <c r="C726" s="70">
        <f>IFERROR(VLOOKUP(A726,Sheet2!A:D,4,0),0)</f>
        <v>0</v>
      </c>
      <c r="D726" s="71"/>
      <c r="E726" s="66"/>
    </row>
    <row r="727" ht="20.25" customHeight="1" spans="1:5">
      <c r="A727" s="37" t="s">
        <v>1353</v>
      </c>
      <c r="B727" s="42" t="s">
        <v>1354</v>
      </c>
      <c r="C727" s="67">
        <f>SUM(C728:C730)</f>
        <v>288</v>
      </c>
      <c r="D727" s="68">
        <f>SUM(D728:D730)</f>
        <v>291.81576</v>
      </c>
      <c r="E727" s="80">
        <f t="shared" ref="E727:E731" si="14">D727/C727*100%</f>
        <v>1.01324916666667</v>
      </c>
    </row>
    <row r="728" ht="20.25" customHeight="1" spans="1:5">
      <c r="A728" s="43" t="s">
        <v>1355</v>
      </c>
      <c r="B728" s="44" t="s">
        <v>1356</v>
      </c>
      <c r="C728" s="70">
        <f>IFERROR(VLOOKUP(A728,Sheet2!A:D,4,0),0)</f>
        <v>0</v>
      </c>
      <c r="D728" s="71"/>
      <c r="E728" s="66"/>
    </row>
    <row r="729" ht="27.6" customHeight="1" spans="1:5">
      <c r="A729" s="43" t="s">
        <v>1357</v>
      </c>
      <c r="B729" s="44" t="s">
        <v>1358</v>
      </c>
      <c r="C729" s="70">
        <v>288</v>
      </c>
      <c r="D729" s="71">
        <v>291.81576</v>
      </c>
      <c r="E729" s="80">
        <f t="shared" si="14"/>
        <v>1.01324916666667</v>
      </c>
    </row>
    <row r="730" ht="20.25" customHeight="1" spans="1:5">
      <c r="A730" s="43" t="s">
        <v>1359</v>
      </c>
      <c r="B730" s="44" t="s">
        <v>1360</v>
      </c>
      <c r="C730" s="70">
        <f>IFERROR(VLOOKUP(A730,Sheet2!A:D,4,0),0)</f>
        <v>0</v>
      </c>
      <c r="D730" s="71"/>
      <c r="E730" s="66"/>
    </row>
    <row r="731" ht="20.25" customHeight="1" spans="1:5">
      <c r="A731" s="37" t="s">
        <v>1361</v>
      </c>
      <c r="B731" s="42" t="s">
        <v>1362</v>
      </c>
      <c r="C731" s="67">
        <f>SUM(C732:C734)</f>
        <v>73</v>
      </c>
      <c r="D731" s="83">
        <f>SUM(D732:D734)</f>
        <v>105.082</v>
      </c>
      <c r="E731" s="80">
        <f t="shared" si="14"/>
        <v>1.43947945205479</v>
      </c>
    </row>
    <row r="732" ht="20.25" customHeight="1" spans="1:5">
      <c r="A732" s="43" t="s">
        <v>1363</v>
      </c>
      <c r="B732" s="44" t="s">
        <v>1364</v>
      </c>
      <c r="C732" s="70">
        <f>IFERROR(VLOOKUP(A732,Sheet2!A:D,4,0),0)</f>
        <v>0</v>
      </c>
      <c r="D732" s="71"/>
      <c r="E732" s="66"/>
    </row>
    <row r="733" ht="20.25" customHeight="1" spans="1:5">
      <c r="A733" s="43" t="s">
        <v>1365</v>
      </c>
      <c r="B733" s="44" t="s">
        <v>1366</v>
      </c>
      <c r="C733" s="70">
        <f>IFERROR(VLOOKUP(A733,Sheet2!A:D,4,0),0)</f>
        <v>0</v>
      </c>
      <c r="D733" s="71"/>
      <c r="E733" s="66"/>
    </row>
    <row r="734" ht="20.25" customHeight="1" spans="1:5">
      <c r="A734" s="43" t="s">
        <v>1367</v>
      </c>
      <c r="B734" s="44" t="s">
        <v>1368</v>
      </c>
      <c r="C734" s="70">
        <v>73</v>
      </c>
      <c r="D734" s="71">
        <v>105.082</v>
      </c>
      <c r="E734" s="80">
        <f>D734/C734*100%</f>
        <v>1.43947945205479</v>
      </c>
    </row>
    <row r="735" ht="20.25" customHeight="1" spans="1:5">
      <c r="A735" s="37" t="s">
        <v>1369</v>
      </c>
      <c r="B735" s="42" t="s">
        <v>1370</v>
      </c>
      <c r="C735" s="67">
        <f>SUM(C736:C737)</f>
        <v>0</v>
      </c>
      <c r="D735" s="71">
        <v>0</v>
      </c>
      <c r="E735" s="66"/>
    </row>
    <row r="736" ht="20.25" customHeight="1" spans="1:5">
      <c r="A736" s="43" t="s">
        <v>1371</v>
      </c>
      <c r="B736" s="44" t="s">
        <v>1372</v>
      </c>
      <c r="C736" s="70">
        <f>IFERROR(VLOOKUP(A736,Sheet2!A:D,4,0),0)</f>
        <v>0</v>
      </c>
      <c r="D736" s="71">
        <v>0</v>
      </c>
      <c r="E736" s="66"/>
    </row>
    <row r="737" ht="20.25" customHeight="1" spans="1:5">
      <c r="A737" s="43" t="s">
        <v>1373</v>
      </c>
      <c r="B737" s="44" t="s">
        <v>1374</v>
      </c>
      <c r="C737" s="70">
        <f>IFERROR(VLOOKUP(A737,Sheet2!A:D,4,0),0)</f>
        <v>0</v>
      </c>
      <c r="D737" s="71">
        <v>0</v>
      </c>
      <c r="E737" s="66"/>
    </row>
    <row r="738" ht="20.25" customHeight="1" spans="1:5">
      <c r="A738" s="37" t="s">
        <v>1375</v>
      </c>
      <c r="B738" s="42" t="s">
        <v>1376</v>
      </c>
      <c r="C738" s="67">
        <f>SUM(C739:C746)</f>
        <v>0</v>
      </c>
      <c r="D738" s="71">
        <v>0</v>
      </c>
      <c r="E738" s="66"/>
    </row>
    <row r="739" ht="20.25" customHeight="1" spans="1:5">
      <c r="A739" s="43" t="s">
        <v>1377</v>
      </c>
      <c r="B739" s="44" t="s">
        <v>120</v>
      </c>
      <c r="C739" s="70">
        <f>IFERROR(VLOOKUP(A739,Sheet2!A:D,4,0),0)</f>
        <v>0</v>
      </c>
      <c r="D739" s="71">
        <v>0</v>
      </c>
      <c r="E739" s="66"/>
    </row>
    <row r="740" ht="20.25" customHeight="1" spans="1:5">
      <c r="A740" s="43" t="s">
        <v>1378</v>
      </c>
      <c r="B740" s="44" t="s">
        <v>122</v>
      </c>
      <c r="C740" s="70">
        <f>IFERROR(VLOOKUP(A740,Sheet2!A:D,4,0),0)</f>
        <v>0</v>
      </c>
      <c r="D740" s="71">
        <v>0</v>
      </c>
      <c r="E740" s="66"/>
    </row>
    <row r="741" ht="20.25" customHeight="1" spans="1:5">
      <c r="A741" s="43" t="s">
        <v>1379</v>
      </c>
      <c r="B741" s="44" t="s">
        <v>124</v>
      </c>
      <c r="C741" s="70">
        <f>IFERROR(VLOOKUP(A741,Sheet2!A:D,4,0),0)</f>
        <v>0</v>
      </c>
      <c r="D741" s="71">
        <v>0</v>
      </c>
      <c r="E741" s="66"/>
    </row>
    <row r="742" ht="20.25" customHeight="1" spans="1:5">
      <c r="A742" s="43" t="s">
        <v>1380</v>
      </c>
      <c r="B742" s="44" t="s">
        <v>221</v>
      </c>
      <c r="C742" s="70">
        <f>IFERROR(VLOOKUP(A742,Sheet2!A:D,4,0),0)</f>
        <v>0</v>
      </c>
      <c r="D742" s="71">
        <v>0</v>
      </c>
      <c r="E742" s="66"/>
    </row>
    <row r="743" ht="20.25" customHeight="1" spans="1:5">
      <c r="A743" s="43" t="s">
        <v>1381</v>
      </c>
      <c r="B743" s="44" t="s">
        <v>1382</v>
      </c>
      <c r="C743" s="70">
        <f>IFERROR(VLOOKUP(A743,Sheet2!A:D,4,0),0)</f>
        <v>0</v>
      </c>
      <c r="D743" s="71">
        <v>0</v>
      </c>
      <c r="E743" s="66"/>
    </row>
    <row r="744" ht="20.25" customHeight="1" spans="1:5">
      <c r="A744" s="43" t="s">
        <v>1383</v>
      </c>
      <c r="B744" s="44" t="s">
        <v>1384</v>
      </c>
      <c r="C744" s="70">
        <f>IFERROR(VLOOKUP(A744,Sheet2!A:D,4,0),0)</f>
        <v>0</v>
      </c>
      <c r="D744" s="71">
        <v>0</v>
      </c>
      <c r="E744" s="66"/>
    </row>
    <row r="745" ht="20.25" customHeight="1" spans="1:5">
      <c r="A745" s="43" t="s">
        <v>1385</v>
      </c>
      <c r="B745" s="44" t="s">
        <v>138</v>
      </c>
      <c r="C745" s="70">
        <f>IFERROR(VLOOKUP(A745,Sheet2!A:D,4,0),0)</f>
        <v>0</v>
      </c>
      <c r="D745" s="71">
        <v>0</v>
      </c>
      <c r="E745" s="66"/>
    </row>
    <row r="746" ht="20.25" customHeight="1" spans="1:5">
      <c r="A746" s="43" t="s">
        <v>1386</v>
      </c>
      <c r="B746" s="44" t="s">
        <v>1387</v>
      </c>
      <c r="C746" s="70">
        <f>IFERROR(VLOOKUP(A746,Sheet2!A:D,4,0),0)</f>
        <v>0</v>
      </c>
      <c r="D746" s="71">
        <v>0</v>
      </c>
      <c r="E746" s="66"/>
    </row>
    <row r="747" ht="20.25" customHeight="1" spans="1:5">
      <c r="A747" s="37" t="s">
        <v>1388</v>
      </c>
      <c r="B747" s="42" t="s">
        <v>1389</v>
      </c>
      <c r="C747" s="67">
        <f>C748</f>
        <v>0</v>
      </c>
      <c r="D747" s="71">
        <v>0</v>
      </c>
      <c r="E747" s="66"/>
    </row>
    <row r="748" ht="20.25" customHeight="1" spans="1:5">
      <c r="A748" s="43" t="s">
        <v>1390</v>
      </c>
      <c r="B748" s="44" t="s">
        <v>1391</v>
      </c>
      <c r="C748" s="70">
        <f>IFERROR(VLOOKUP(A748,Sheet2!A:D,4,0),0)</f>
        <v>0</v>
      </c>
      <c r="D748" s="71">
        <v>0</v>
      </c>
      <c r="E748" s="66"/>
    </row>
    <row r="749" ht="20.25" customHeight="1" spans="1:5">
      <c r="A749" s="37" t="s">
        <v>1392</v>
      </c>
      <c r="B749" s="42" t="s">
        <v>1393</v>
      </c>
      <c r="C749" s="67">
        <f>C750</f>
        <v>10</v>
      </c>
      <c r="D749" s="68">
        <f>D750</f>
        <v>36</v>
      </c>
      <c r="E749" s="80">
        <f>D749/C749*100%</f>
        <v>3.6</v>
      </c>
    </row>
    <row r="750" ht="20.25" customHeight="1" spans="1:5">
      <c r="A750" s="43" t="s">
        <v>1394</v>
      </c>
      <c r="B750" s="44" t="s">
        <v>1395</v>
      </c>
      <c r="C750" s="70">
        <v>10</v>
      </c>
      <c r="D750" s="71">
        <v>36</v>
      </c>
      <c r="E750" s="80">
        <f>D750/C750*100%</f>
        <v>3.6</v>
      </c>
    </row>
    <row r="751" ht="20.25" customHeight="1" spans="1:5">
      <c r="A751" s="37" t="s">
        <v>1396</v>
      </c>
      <c r="B751" s="42" t="s">
        <v>30</v>
      </c>
      <c r="C751" s="67">
        <f>C752+C762+C766+C775+C780+C787+C793+C796+C799+C801+C803+C809+C811+C813+C828</f>
        <v>0</v>
      </c>
      <c r="D751" s="68">
        <f>D752+D762+D766+D775+D780+D787+D793+D796+D799+D801+D803+D809+D811+D813+D828</f>
        <v>16</v>
      </c>
      <c r="E751" s="80" t="e">
        <f t="shared" ref="E749:E751" si="15">D751/C751*100%</f>
        <v>#DIV/0!</v>
      </c>
    </row>
    <row r="752" ht="20.25" customHeight="1" spans="1:5">
      <c r="A752" s="37" t="s">
        <v>1397</v>
      </c>
      <c r="B752" s="42" t="s">
        <v>1398</v>
      </c>
      <c r="C752" s="67">
        <f>SUM(C753:C761)</f>
        <v>0</v>
      </c>
      <c r="D752" s="71">
        <v>0</v>
      </c>
      <c r="E752" s="66"/>
    </row>
    <row r="753" ht="20.25" customHeight="1" spans="1:5">
      <c r="A753" s="43" t="s">
        <v>1399</v>
      </c>
      <c r="B753" s="44" t="s">
        <v>120</v>
      </c>
      <c r="C753" s="70">
        <f>IFERROR(VLOOKUP(A753,Sheet2!A:D,4,0),0)</f>
        <v>0</v>
      </c>
      <c r="D753" s="71">
        <v>0</v>
      </c>
      <c r="E753" s="66"/>
    </row>
    <row r="754" ht="20.25" customHeight="1" spans="1:5">
      <c r="A754" s="43" t="s">
        <v>1400</v>
      </c>
      <c r="B754" s="44" t="s">
        <v>122</v>
      </c>
      <c r="C754" s="70">
        <f>IFERROR(VLOOKUP(A754,Sheet2!A:D,4,0),0)</f>
        <v>0</v>
      </c>
      <c r="D754" s="71">
        <v>0</v>
      </c>
      <c r="E754" s="66"/>
    </row>
    <row r="755" ht="20.25" customHeight="1" spans="1:5">
      <c r="A755" s="43" t="s">
        <v>1401</v>
      </c>
      <c r="B755" s="44" t="s">
        <v>124</v>
      </c>
      <c r="C755" s="70">
        <f>IFERROR(VLOOKUP(A755,Sheet2!A:D,4,0),0)</f>
        <v>0</v>
      </c>
      <c r="D755" s="71">
        <v>0</v>
      </c>
      <c r="E755" s="66"/>
    </row>
    <row r="756" ht="20.25" customHeight="1" spans="1:5">
      <c r="A756" s="43" t="s">
        <v>1402</v>
      </c>
      <c r="B756" s="44" t="s">
        <v>1403</v>
      </c>
      <c r="C756" s="70">
        <f>IFERROR(VLOOKUP(A756,Sheet2!A:D,4,0),0)</f>
        <v>0</v>
      </c>
      <c r="D756" s="71">
        <v>0</v>
      </c>
      <c r="E756" s="66"/>
    </row>
    <row r="757" ht="20.25" customHeight="1" spans="1:5">
      <c r="A757" s="43" t="s">
        <v>1404</v>
      </c>
      <c r="B757" s="44" t="s">
        <v>1405</v>
      </c>
      <c r="C757" s="70">
        <f>IFERROR(VLOOKUP(A757,Sheet2!A:D,4,0),0)</f>
        <v>0</v>
      </c>
      <c r="D757" s="71">
        <v>0</v>
      </c>
      <c r="E757" s="66"/>
    </row>
    <row r="758" ht="20.25" customHeight="1" spans="1:5">
      <c r="A758" s="43" t="s">
        <v>1406</v>
      </c>
      <c r="B758" s="44" t="s">
        <v>1407</v>
      </c>
      <c r="C758" s="70">
        <f>IFERROR(VLOOKUP(A758,Sheet2!A:D,4,0),0)</f>
        <v>0</v>
      </c>
      <c r="D758" s="71">
        <v>0</v>
      </c>
      <c r="E758" s="66"/>
    </row>
    <row r="759" ht="20.25" customHeight="1" spans="1:5">
      <c r="A759" s="43" t="s">
        <v>1408</v>
      </c>
      <c r="B759" s="44" t="s">
        <v>1409</v>
      </c>
      <c r="C759" s="70">
        <f>IFERROR(VLOOKUP(A759,Sheet2!A:D,4,0),0)</f>
        <v>0</v>
      </c>
      <c r="D759" s="71">
        <v>0</v>
      </c>
      <c r="E759" s="66"/>
    </row>
    <row r="760" ht="20.25" customHeight="1" spans="1:5">
      <c r="A760" s="43" t="s">
        <v>1410</v>
      </c>
      <c r="B760" s="44" t="s">
        <v>1411</v>
      </c>
      <c r="C760" s="70">
        <f>IFERROR(VLOOKUP(A760,Sheet2!A:D,4,0),0)</f>
        <v>0</v>
      </c>
      <c r="D760" s="71">
        <v>0</v>
      </c>
      <c r="E760" s="66"/>
    </row>
    <row r="761" ht="20.25" customHeight="1" spans="1:5">
      <c r="A761" s="43" t="s">
        <v>1412</v>
      </c>
      <c r="B761" s="44" t="s">
        <v>1413</v>
      </c>
      <c r="C761" s="70">
        <f>IFERROR(VLOOKUP(A761,Sheet2!A:D,4,0),0)</f>
        <v>0</v>
      </c>
      <c r="D761" s="71">
        <v>0</v>
      </c>
      <c r="E761" s="66"/>
    </row>
    <row r="762" ht="20.25" customHeight="1" spans="1:5">
      <c r="A762" s="37" t="s">
        <v>1414</v>
      </c>
      <c r="B762" s="42" t="s">
        <v>1415</v>
      </c>
      <c r="C762" s="67">
        <f>SUM(C763:C765)</f>
        <v>0</v>
      </c>
      <c r="D762" s="71">
        <v>0</v>
      </c>
      <c r="E762" s="66"/>
    </row>
    <row r="763" ht="20.25" customHeight="1" spans="1:5">
      <c r="A763" s="43" t="s">
        <v>1416</v>
      </c>
      <c r="B763" s="44" t="s">
        <v>1417</v>
      </c>
      <c r="C763" s="70">
        <f>IFERROR(VLOOKUP(A763,Sheet2!A:D,4,0),0)</f>
        <v>0</v>
      </c>
      <c r="D763" s="71">
        <v>0</v>
      </c>
      <c r="E763" s="66"/>
    </row>
    <row r="764" ht="20.25" customHeight="1" spans="1:5">
      <c r="A764" s="43" t="s">
        <v>1418</v>
      </c>
      <c r="B764" s="44" t="s">
        <v>1419</v>
      </c>
      <c r="C764" s="70">
        <f>IFERROR(VLOOKUP(A764,Sheet2!A:D,4,0),0)</f>
        <v>0</v>
      </c>
      <c r="D764" s="71">
        <v>0</v>
      </c>
      <c r="E764" s="66"/>
    </row>
    <row r="765" ht="20.25" customHeight="1" spans="1:5">
      <c r="A765" s="43" t="s">
        <v>1420</v>
      </c>
      <c r="B765" s="44" t="s">
        <v>1421</v>
      </c>
      <c r="C765" s="70">
        <f>IFERROR(VLOOKUP(A765,Sheet2!A:D,4,0),0)</f>
        <v>0</v>
      </c>
      <c r="D765" s="71">
        <v>0</v>
      </c>
      <c r="E765" s="66"/>
    </row>
    <row r="766" ht="20.25" customHeight="1" spans="1:5">
      <c r="A766" s="37" t="s">
        <v>1422</v>
      </c>
      <c r="B766" s="42" t="s">
        <v>1423</v>
      </c>
      <c r="C766" s="67">
        <f>SUM(C767:C774)</f>
        <v>0</v>
      </c>
      <c r="D766" s="68">
        <f>SUM(D767:D774)</f>
        <v>0</v>
      </c>
      <c r="E766" s="80"/>
    </row>
    <row r="767" ht="20.25" customHeight="1" spans="1:5">
      <c r="A767" s="43" t="s">
        <v>1424</v>
      </c>
      <c r="B767" s="44" t="s">
        <v>1425</v>
      </c>
      <c r="C767" s="70">
        <f>IFERROR(VLOOKUP(A767,Sheet2!A:D,4,0),0)</f>
        <v>0</v>
      </c>
      <c r="D767" s="71">
        <v>0</v>
      </c>
      <c r="E767" s="66"/>
    </row>
    <row r="768" ht="20.25" customHeight="1" spans="1:5">
      <c r="A768" s="43" t="s">
        <v>1426</v>
      </c>
      <c r="B768" s="44" t="s">
        <v>1427</v>
      </c>
      <c r="C768" s="70"/>
      <c r="D768" s="79"/>
      <c r="E768" s="80"/>
    </row>
    <row r="769" ht="20.25" customHeight="1" spans="1:5">
      <c r="A769" s="43" t="s">
        <v>1428</v>
      </c>
      <c r="B769" s="44" t="s">
        <v>1429</v>
      </c>
      <c r="C769" s="70">
        <f>IFERROR(VLOOKUP(A769,Sheet2!A:D,4,0),0)</f>
        <v>0</v>
      </c>
      <c r="D769" s="71">
        <v>0</v>
      </c>
      <c r="E769" s="66"/>
    </row>
    <row r="770" ht="20.25" customHeight="1" spans="1:5">
      <c r="A770" s="43" t="s">
        <v>1430</v>
      </c>
      <c r="B770" s="44" t="s">
        <v>1431</v>
      </c>
      <c r="C770" s="70">
        <f>IFERROR(VLOOKUP(A770,Sheet2!A:D,4,0),0)</f>
        <v>0</v>
      </c>
      <c r="D770" s="71">
        <v>0</v>
      </c>
      <c r="E770" s="66"/>
    </row>
    <row r="771" ht="20.25" customHeight="1" spans="1:5">
      <c r="A771" s="43" t="s">
        <v>1432</v>
      </c>
      <c r="B771" s="44" t="s">
        <v>1433</v>
      </c>
      <c r="C771" s="70">
        <f>IFERROR(VLOOKUP(A771,Sheet2!A:D,4,0),0)</f>
        <v>0</v>
      </c>
      <c r="D771" s="71">
        <v>0</v>
      </c>
      <c r="E771" s="66"/>
    </row>
    <row r="772" ht="20.25" customHeight="1" spans="1:5">
      <c r="A772" s="43" t="s">
        <v>1434</v>
      </c>
      <c r="B772" s="44" t="s">
        <v>1435</v>
      </c>
      <c r="C772" s="70">
        <f>IFERROR(VLOOKUP(A772,Sheet2!A:D,4,0),0)</f>
        <v>0</v>
      </c>
      <c r="D772" s="71">
        <v>0</v>
      </c>
      <c r="E772" s="66"/>
    </row>
    <row r="773" ht="20.25" customHeight="1" spans="1:5">
      <c r="A773" s="43" t="s">
        <v>1436</v>
      </c>
      <c r="B773" s="44" t="s">
        <v>1437</v>
      </c>
      <c r="C773" s="70">
        <f>IFERROR(VLOOKUP(A773,Sheet2!A:D,4,0),0)</f>
        <v>0</v>
      </c>
      <c r="D773" s="71">
        <v>0</v>
      </c>
      <c r="E773" s="66"/>
    </row>
    <row r="774" ht="20.25" customHeight="1" spans="1:5">
      <c r="A774" s="43" t="s">
        <v>1438</v>
      </c>
      <c r="B774" s="44" t="s">
        <v>1439</v>
      </c>
      <c r="C774" s="70">
        <f>IFERROR(VLOOKUP(A774,Sheet2!A:D,4,0),0)</f>
        <v>0</v>
      </c>
      <c r="D774" s="71">
        <v>0</v>
      </c>
      <c r="E774" s="66"/>
    </row>
    <row r="775" ht="20.25" customHeight="1" spans="1:5">
      <c r="A775" s="37" t="s">
        <v>1440</v>
      </c>
      <c r="B775" s="42" t="s">
        <v>1441</v>
      </c>
      <c r="C775" s="67">
        <f>SUM(C776:C779)</f>
        <v>0</v>
      </c>
      <c r="D775" s="68">
        <f>SUM(D776:D779)</f>
        <v>0</v>
      </c>
      <c r="E775" s="80"/>
    </row>
    <row r="776" ht="20.25" customHeight="1" spans="1:5">
      <c r="A776" s="43" t="s">
        <v>1442</v>
      </c>
      <c r="B776" s="44" t="s">
        <v>1443</v>
      </c>
      <c r="C776" s="70">
        <f>IFERROR(VLOOKUP(A776,Sheet2!A:D,4,0),0)</f>
        <v>0</v>
      </c>
      <c r="D776" s="71">
        <v>0</v>
      </c>
      <c r="E776" s="66"/>
    </row>
    <row r="777" ht="20.25" customHeight="1" spans="1:5">
      <c r="A777" s="43" t="s">
        <v>1444</v>
      </c>
      <c r="B777" s="44" t="s">
        <v>1445</v>
      </c>
      <c r="C777" s="70">
        <f>IFERROR(VLOOKUP(A777,Sheet2!A:D,4,0),0)</f>
        <v>0</v>
      </c>
      <c r="D777" s="71">
        <v>0</v>
      </c>
      <c r="E777" s="66"/>
    </row>
    <row r="778" ht="20.25" customHeight="1" spans="1:5">
      <c r="A778" s="43" t="s">
        <v>1446</v>
      </c>
      <c r="B778" s="44" t="s">
        <v>1447</v>
      </c>
      <c r="C778" s="70">
        <f>IFERROR(VLOOKUP(A778,Sheet2!A:D,4,0),0)</f>
        <v>0</v>
      </c>
      <c r="D778" s="71">
        <v>0</v>
      </c>
      <c r="E778" s="66"/>
    </row>
    <row r="779" ht="20.25" customHeight="1" spans="1:5">
      <c r="A779" s="43" t="s">
        <v>1448</v>
      </c>
      <c r="B779" s="44" t="s">
        <v>1449</v>
      </c>
      <c r="C779" s="70">
        <f>IFERROR(VLOOKUP(A779,Sheet2!A:D,4,0),0)</f>
        <v>0</v>
      </c>
      <c r="D779" s="79"/>
      <c r="E779" s="66"/>
    </row>
    <row r="780" ht="20.25" customHeight="1" spans="1:5">
      <c r="A780" s="37" t="s">
        <v>1450</v>
      </c>
      <c r="B780" s="42" t="s">
        <v>1451</v>
      </c>
      <c r="C780" s="67">
        <f>SUM(C781:C786)</f>
        <v>0</v>
      </c>
      <c r="D780" s="71">
        <v>0</v>
      </c>
      <c r="E780" s="66"/>
    </row>
    <row r="781" ht="20.25" customHeight="1" spans="1:5">
      <c r="A781" s="43" t="s">
        <v>1452</v>
      </c>
      <c r="B781" s="44" t="s">
        <v>1453</v>
      </c>
      <c r="C781" s="70">
        <f>IFERROR(VLOOKUP(A781,Sheet2!A:D,4,0),0)</f>
        <v>0</v>
      </c>
      <c r="D781" s="71">
        <v>0</v>
      </c>
      <c r="E781" s="66"/>
    </row>
    <row r="782" ht="20.25" customHeight="1" spans="1:5">
      <c r="A782" s="43" t="s">
        <v>1454</v>
      </c>
      <c r="B782" s="44" t="s">
        <v>1455</v>
      </c>
      <c r="C782" s="70">
        <f>IFERROR(VLOOKUP(A782,Sheet2!A:D,4,0),0)</f>
        <v>0</v>
      </c>
      <c r="D782" s="71">
        <v>0</v>
      </c>
      <c r="E782" s="66"/>
    </row>
    <row r="783" ht="20.25" customHeight="1" spans="1:5">
      <c r="A783" s="43" t="s">
        <v>1456</v>
      </c>
      <c r="B783" s="44" t="s">
        <v>1457</v>
      </c>
      <c r="C783" s="70">
        <f>IFERROR(VLOOKUP(A783,Sheet2!A:D,4,0),0)</f>
        <v>0</v>
      </c>
      <c r="D783" s="71">
        <v>0</v>
      </c>
      <c r="E783" s="66"/>
    </row>
    <row r="784" ht="20.25" customHeight="1" spans="1:5">
      <c r="A784" s="43" t="s">
        <v>1458</v>
      </c>
      <c r="B784" s="44" t="s">
        <v>1459</v>
      </c>
      <c r="C784" s="70">
        <f>IFERROR(VLOOKUP(A784,Sheet2!A:D,4,0),0)</f>
        <v>0</v>
      </c>
      <c r="D784" s="71">
        <v>0</v>
      </c>
      <c r="E784" s="66"/>
    </row>
    <row r="785" ht="20.25" customHeight="1" spans="1:5">
      <c r="A785" s="43" t="s">
        <v>1460</v>
      </c>
      <c r="B785" s="44" t="s">
        <v>1461</v>
      </c>
      <c r="C785" s="70">
        <f>IFERROR(VLOOKUP(A785,Sheet2!A:D,4,0),0)</f>
        <v>0</v>
      </c>
      <c r="D785" s="71">
        <v>0</v>
      </c>
      <c r="E785" s="66"/>
    </row>
    <row r="786" ht="20.25" customHeight="1" spans="1:5">
      <c r="A786" s="43" t="s">
        <v>1462</v>
      </c>
      <c r="B786" s="44" t="s">
        <v>1463</v>
      </c>
      <c r="C786" s="70">
        <f>IFERROR(VLOOKUP(A786,Sheet2!A:D,4,0),0)</f>
        <v>0</v>
      </c>
      <c r="D786" s="71">
        <v>0</v>
      </c>
      <c r="E786" s="66"/>
    </row>
    <row r="787" ht="20.25" customHeight="1" spans="1:5">
      <c r="A787" s="37" t="s">
        <v>1464</v>
      </c>
      <c r="B787" s="42" t="s">
        <v>1465</v>
      </c>
      <c r="C787" s="67">
        <f>SUM(C788:C792)</f>
        <v>0</v>
      </c>
      <c r="D787" s="71">
        <v>0</v>
      </c>
      <c r="E787" s="66"/>
    </row>
    <row r="788" ht="20.25" customHeight="1" spans="1:5">
      <c r="A788" s="43" t="s">
        <v>1466</v>
      </c>
      <c r="B788" s="44" t="s">
        <v>1467</v>
      </c>
      <c r="C788" s="70">
        <f>IFERROR(VLOOKUP(A788,Sheet2!A:D,4,0),0)</f>
        <v>0</v>
      </c>
      <c r="D788" s="71">
        <v>0</v>
      </c>
      <c r="E788" s="66"/>
    </row>
    <row r="789" ht="20.25" customHeight="1" spans="1:5">
      <c r="A789" s="43" t="s">
        <v>1468</v>
      </c>
      <c r="B789" s="44" t="s">
        <v>1469</v>
      </c>
      <c r="C789" s="70">
        <f>IFERROR(VLOOKUP(A789,Sheet2!A:D,4,0),0)</f>
        <v>0</v>
      </c>
      <c r="D789" s="71">
        <v>0</v>
      </c>
      <c r="E789" s="66"/>
    </row>
    <row r="790" ht="20.25" customHeight="1" spans="1:5">
      <c r="A790" s="43" t="s">
        <v>1470</v>
      </c>
      <c r="B790" s="44" t="s">
        <v>1471</v>
      </c>
      <c r="C790" s="70">
        <f>IFERROR(VLOOKUP(A790,Sheet2!A:D,4,0),0)</f>
        <v>0</v>
      </c>
      <c r="D790" s="71">
        <v>0</v>
      </c>
      <c r="E790" s="66"/>
    </row>
    <row r="791" ht="20.25" customHeight="1" spans="1:5">
      <c r="A791" s="43" t="s">
        <v>1472</v>
      </c>
      <c r="B791" s="44" t="s">
        <v>1473</v>
      </c>
      <c r="C791" s="70">
        <f>IFERROR(VLOOKUP(A791,Sheet2!A:D,4,0),0)</f>
        <v>0</v>
      </c>
      <c r="D791" s="71">
        <v>0</v>
      </c>
      <c r="E791" s="66"/>
    </row>
    <row r="792" ht="20.25" customHeight="1" spans="1:5">
      <c r="A792" s="43" t="s">
        <v>1474</v>
      </c>
      <c r="B792" s="44" t="s">
        <v>1475</v>
      </c>
      <c r="C792" s="70">
        <f>IFERROR(VLOOKUP(A792,Sheet2!A:D,4,0),0)</f>
        <v>0</v>
      </c>
      <c r="D792" s="71">
        <v>0</v>
      </c>
      <c r="E792" s="66"/>
    </row>
    <row r="793" ht="20.25" customHeight="1" spans="1:5">
      <c r="A793" s="37" t="s">
        <v>1476</v>
      </c>
      <c r="B793" s="42" t="s">
        <v>1477</v>
      </c>
      <c r="C793" s="67">
        <f>SUM(C794:C795)</f>
        <v>0</v>
      </c>
      <c r="D793" s="71">
        <v>0</v>
      </c>
      <c r="E793" s="66"/>
    </row>
    <row r="794" ht="20.25" customHeight="1" spans="1:5">
      <c r="A794" s="43" t="s">
        <v>1478</v>
      </c>
      <c r="B794" s="44" t="s">
        <v>1479</v>
      </c>
      <c r="C794" s="70">
        <f>IFERROR(VLOOKUP(A794,Sheet2!A:D,4,0),0)</f>
        <v>0</v>
      </c>
      <c r="D794" s="71">
        <v>0</v>
      </c>
      <c r="E794" s="66"/>
    </row>
    <row r="795" ht="20.25" customHeight="1" spans="1:5">
      <c r="A795" s="43" t="s">
        <v>1480</v>
      </c>
      <c r="B795" s="44" t="s">
        <v>1481</v>
      </c>
      <c r="C795" s="70">
        <f>IFERROR(VLOOKUP(A795,Sheet2!A:D,4,0),0)</f>
        <v>0</v>
      </c>
      <c r="D795" s="71">
        <v>0</v>
      </c>
      <c r="E795" s="66"/>
    </row>
    <row r="796" ht="20.25" customHeight="1" spans="1:5">
      <c r="A796" s="37" t="s">
        <v>1482</v>
      </c>
      <c r="B796" s="42" t="s">
        <v>1483</v>
      </c>
      <c r="C796" s="67">
        <f>SUM(C797:C798)</f>
        <v>0</v>
      </c>
      <c r="D796" s="71">
        <v>0</v>
      </c>
      <c r="E796" s="66"/>
    </row>
    <row r="797" ht="20.25" customHeight="1" spans="1:5">
      <c r="A797" s="43" t="s">
        <v>1484</v>
      </c>
      <c r="B797" s="44" t="s">
        <v>1485</v>
      </c>
      <c r="C797" s="70">
        <f>IFERROR(VLOOKUP(A797,Sheet2!A:D,4,0),0)</f>
        <v>0</v>
      </c>
      <c r="D797" s="71">
        <v>0</v>
      </c>
      <c r="E797" s="66"/>
    </row>
    <row r="798" ht="20.25" customHeight="1" spans="1:5">
      <c r="A798" s="43" t="s">
        <v>1486</v>
      </c>
      <c r="B798" s="44" t="s">
        <v>1487</v>
      </c>
      <c r="C798" s="70">
        <f>IFERROR(VLOOKUP(A798,Sheet2!A:D,4,0),0)</f>
        <v>0</v>
      </c>
      <c r="D798" s="71">
        <v>0</v>
      </c>
      <c r="E798" s="66"/>
    </row>
    <row r="799" ht="20.25" customHeight="1" spans="1:5">
      <c r="A799" s="37" t="s">
        <v>1488</v>
      </c>
      <c r="B799" s="42" t="s">
        <v>1489</v>
      </c>
      <c r="C799" s="67">
        <f>C800</f>
        <v>0</v>
      </c>
      <c r="D799" s="71">
        <v>0</v>
      </c>
      <c r="E799" s="66"/>
    </row>
    <row r="800" ht="20.25" customHeight="1" spans="1:5">
      <c r="A800" s="43" t="s">
        <v>1490</v>
      </c>
      <c r="B800" s="44" t="s">
        <v>1491</v>
      </c>
      <c r="C800" s="70">
        <f>IFERROR(VLOOKUP(A800,Sheet2!A:D,4,0),0)</f>
        <v>0</v>
      </c>
      <c r="D800" s="71">
        <v>0</v>
      </c>
      <c r="E800" s="66"/>
    </row>
    <row r="801" ht="20.25" customHeight="1" spans="1:5">
      <c r="A801" s="37" t="s">
        <v>1492</v>
      </c>
      <c r="B801" s="42" t="s">
        <v>1493</v>
      </c>
      <c r="C801" s="67">
        <f>C802</f>
        <v>0</v>
      </c>
      <c r="D801" s="71">
        <v>0</v>
      </c>
      <c r="E801" s="66"/>
    </row>
    <row r="802" ht="20.25" customHeight="1" spans="1:5">
      <c r="A802" s="43" t="s">
        <v>1494</v>
      </c>
      <c r="B802" s="44" t="s">
        <v>1495</v>
      </c>
      <c r="C802" s="70"/>
      <c r="D802" s="71">
        <v>0</v>
      </c>
      <c r="E802" s="66"/>
    </row>
    <row r="803" ht="20.25" customHeight="1" spans="1:5">
      <c r="A803" s="37" t="s">
        <v>1496</v>
      </c>
      <c r="B803" s="42" t="s">
        <v>1497</v>
      </c>
      <c r="C803" s="67">
        <f>SUM(C804:C808)</f>
        <v>0</v>
      </c>
      <c r="D803" s="71">
        <v>0</v>
      </c>
      <c r="E803" s="66"/>
    </row>
    <row r="804" ht="20.25" customHeight="1" spans="1:5">
      <c r="A804" s="43" t="s">
        <v>1498</v>
      </c>
      <c r="B804" s="44" t="s">
        <v>1499</v>
      </c>
      <c r="C804" s="70">
        <f>IFERROR(VLOOKUP(A804,Sheet2!A:D,4,0),0)</f>
        <v>0</v>
      </c>
      <c r="D804" s="71">
        <v>0</v>
      </c>
      <c r="E804" s="66"/>
    </row>
    <row r="805" ht="20.25" customHeight="1" spans="1:5">
      <c r="A805" s="43" t="s">
        <v>1500</v>
      </c>
      <c r="B805" s="44" t="s">
        <v>1501</v>
      </c>
      <c r="C805" s="70">
        <f>IFERROR(VLOOKUP(A805,Sheet2!A:D,4,0),0)</f>
        <v>0</v>
      </c>
      <c r="D805" s="71">
        <v>0</v>
      </c>
      <c r="E805" s="66"/>
    </row>
    <row r="806" ht="20.25" customHeight="1" spans="1:5">
      <c r="A806" s="43" t="s">
        <v>1502</v>
      </c>
      <c r="B806" s="44" t="s">
        <v>1503</v>
      </c>
      <c r="C806" s="70">
        <f>IFERROR(VLOOKUP(A806,Sheet2!A:D,4,0),0)</f>
        <v>0</v>
      </c>
      <c r="D806" s="71">
        <v>0</v>
      </c>
      <c r="E806" s="66"/>
    </row>
    <row r="807" ht="20.25" customHeight="1" spans="1:5">
      <c r="A807" s="43" t="s">
        <v>1504</v>
      </c>
      <c r="B807" s="44" t="s">
        <v>1505</v>
      </c>
      <c r="C807" s="70">
        <f>IFERROR(VLOOKUP(A807,Sheet2!A:D,4,0),0)</f>
        <v>0</v>
      </c>
      <c r="D807" s="71">
        <v>0</v>
      </c>
      <c r="E807" s="66"/>
    </row>
    <row r="808" ht="20.25" customHeight="1" spans="1:5">
      <c r="A808" s="43" t="s">
        <v>1506</v>
      </c>
      <c r="B808" s="44" t="s">
        <v>1507</v>
      </c>
      <c r="C808" s="70">
        <f>IFERROR(VLOOKUP(A808,Sheet2!A:D,4,0),0)</f>
        <v>0</v>
      </c>
      <c r="D808" s="71">
        <v>0</v>
      </c>
      <c r="E808" s="66"/>
    </row>
    <row r="809" ht="20.25" customHeight="1" spans="1:5">
      <c r="A809" s="37" t="s">
        <v>1508</v>
      </c>
      <c r="B809" s="42" t="s">
        <v>1509</v>
      </c>
      <c r="C809" s="67">
        <f>C810</f>
        <v>0</v>
      </c>
      <c r="D809" s="71">
        <v>0</v>
      </c>
      <c r="E809" s="66"/>
    </row>
    <row r="810" ht="20.25" customHeight="1" spans="1:5">
      <c r="A810" s="43" t="s">
        <v>1510</v>
      </c>
      <c r="B810" s="44" t="s">
        <v>1511</v>
      </c>
      <c r="C810" s="70">
        <f>IFERROR(VLOOKUP(A810,Sheet2!A:D,4,0),0)</f>
        <v>0</v>
      </c>
      <c r="D810" s="71">
        <v>0</v>
      </c>
      <c r="E810" s="66"/>
    </row>
    <row r="811" ht="20.25" customHeight="1" spans="1:5">
      <c r="A811" s="37" t="s">
        <v>1512</v>
      </c>
      <c r="B811" s="42" t="s">
        <v>1513</v>
      </c>
      <c r="C811" s="67">
        <f>C812</f>
        <v>0</v>
      </c>
      <c r="D811" s="71">
        <v>0</v>
      </c>
      <c r="E811" s="66"/>
    </row>
    <row r="812" ht="20.25" customHeight="1" spans="1:5">
      <c r="A812" s="43" t="s">
        <v>1514</v>
      </c>
      <c r="B812" s="44" t="s">
        <v>1515</v>
      </c>
      <c r="C812" s="70">
        <f>IFERROR(VLOOKUP(A812,Sheet2!A:D,4,0),0)</f>
        <v>0</v>
      </c>
      <c r="D812" s="71">
        <v>0</v>
      </c>
      <c r="E812" s="66"/>
    </row>
    <row r="813" ht="20.25" customHeight="1" spans="1:5">
      <c r="A813" s="37" t="s">
        <v>1516</v>
      </c>
      <c r="B813" s="42" t="s">
        <v>1517</v>
      </c>
      <c r="C813" s="67">
        <f>SUM(C814:C827)</f>
        <v>0</v>
      </c>
      <c r="D813" s="71">
        <v>0</v>
      </c>
      <c r="E813" s="66"/>
    </row>
    <row r="814" ht="20.25" customHeight="1" spans="1:5">
      <c r="A814" s="43" t="s">
        <v>1518</v>
      </c>
      <c r="B814" s="44" t="s">
        <v>120</v>
      </c>
      <c r="C814" s="70">
        <f>IFERROR(VLOOKUP(A814,Sheet2!A:D,4,0),0)</f>
        <v>0</v>
      </c>
      <c r="D814" s="71">
        <v>0</v>
      </c>
      <c r="E814" s="66"/>
    </row>
    <row r="815" ht="20.25" customHeight="1" spans="1:5">
      <c r="A815" s="43" t="s">
        <v>1519</v>
      </c>
      <c r="B815" s="44" t="s">
        <v>122</v>
      </c>
      <c r="C815" s="70">
        <f>IFERROR(VLOOKUP(A815,Sheet2!A:D,4,0),0)</f>
        <v>0</v>
      </c>
      <c r="D815" s="71">
        <v>0</v>
      </c>
      <c r="E815" s="66"/>
    </row>
    <row r="816" ht="20.25" customHeight="1" spans="1:5">
      <c r="A816" s="43" t="s">
        <v>1520</v>
      </c>
      <c r="B816" s="44" t="s">
        <v>124</v>
      </c>
      <c r="C816" s="70">
        <f>IFERROR(VLOOKUP(A816,Sheet2!A:D,4,0),0)</f>
        <v>0</v>
      </c>
      <c r="D816" s="71">
        <v>0</v>
      </c>
      <c r="E816" s="66"/>
    </row>
    <row r="817" ht="20.25" customHeight="1" spans="1:5">
      <c r="A817" s="43" t="s">
        <v>1521</v>
      </c>
      <c r="B817" s="44" t="s">
        <v>1522</v>
      </c>
      <c r="C817" s="70">
        <f>IFERROR(VLOOKUP(A817,Sheet2!A:D,4,0),0)</f>
        <v>0</v>
      </c>
      <c r="D817" s="71">
        <v>0</v>
      </c>
      <c r="E817" s="66"/>
    </row>
    <row r="818" ht="20.25" customHeight="1" spans="1:5">
      <c r="A818" s="43" t="s">
        <v>1523</v>
      </c>
      <c r="B818" s="44" t="s">
        <v>1524</v>
      </c>
      <c r="C818" s="70">
        <f>IFERROR(VLOOKUP(A818,Sheet2!A:D,4,0),0)</f>
        <v>0</v>
      </c>
      <c r="D818" s="71">
        <v>0</v>
      </c>
      <c r="E818" s="66"/>
    </row>
    <row r="819" ht="20.25" customHeight="1" spans="1:5">
      <c r="A819" s="43" t="s">
        <v>1525</v>
      </c>
      <c r="B819" s="44" t="s">
        <v>1526</v>
      </c>
      <c r="C819" s="70">
        <f>IFERROR(VLOOKUP(A819,Sheet2!A:D,4,0),0)</f>
        <v>0</v>
      </c>
      <c r="D819" s="71">
        <v>0</v>
      </c>
      <c r="E819" s="66"/>
    </row>
    <row r="820" ht="20.25" customHeight="1" spans="1:5">
      <c r="A820" s="43" t="s">
        <v>1527</v>
      </c>
      <c r="B820" s="44" t="s">
        <v>1528</v>
      </c>
      <c r="C820" s="70">
        <f>IFERROR(VLOOKUP(A820,Sheet2!A:D,4,0),0)</f>
        <v>0</v>
      </c>
      <c r="D820" s="71">
        <v>0</v>
      </c>
      <c r="E820" s="66"/>
    </row>
    <row r="821" ht="20.25" customHeight="1" spans="1:5">
      <c r="A821" s="43" t="s">
        <v>1529</v>
      </c>
      <c r="B821" s="44" t="s">
        <v>1530</v>
      </c>
      <c r="C821" s="70">
        <f>IFERROR(VLOOKUP(A821,Sheet2!A:D,4,0),0)</f>
        <v>0</v>
      </c>
      <c r="D821" s="71">
        <v>0</v>
      </c>
      <c r="E821" s="66"/>
    </row>
    <row r="822" ht="20.25" customHeight="1" spans="1:5">
      <c r="A822" s="43" t="s">
        <v>1531</v>
      </c>
      <c r="B822" s="44" t="s">
        <v>1532</v>
      </c>
      <c r="C822" s="70">
        <f>IFERROR(VLOOKUP(A822,Sheet2!A:D,4,0),0)</f>
        <v>0</v>
      </c>
      <c r="D822" s="71">
        <v>0</v>
      </c>
      <c r="E822" s="66"/>
    </row>
    <row r="823" ht="20.25" customHeight="1" spans="1:5">
      <c r="A823" s="43" t="s">
        <v>1533</v>
      </c>
      <c r="B823" s="44" t="s">
        <v>1534</v>
      </c>
      <c r="C823" s="70">
        <f>IFERROR(VLOOKUP(A823,Sheet2!A:D,4,0),0)</f>
        <v>0</v>
      </c>
      <c r="D823" s="71">
        <v>0</v>
      </c>
      <c r="E823" s="66"/>
    </row>
    <row r="824" ht="20.25" customHeight="1" spans="1:5">
      <c r="A824" s="43" t="s">
        <v>1535</v>
      </c>
      <c r="B824" s="44" t="s">
        <v>221</v>
      </c>
      <c r="C824" s="70">
        <f>IFERROR(VLOOKUP(A824,Sheet2!A:D,4,0),0)</f>
        <v>0</v>
      </c>
      <c r="D824" s="71">
        <v>0</v>
      </c>
      <c r="E824" s="66"/>
    </row>
    <row r="825" ht="20.25" customHeight="1" spans="1:5">
      <c r="A825" s="43" t="s">
        <v>1536</v>
      </c>
      <c r="B825" s="44" t="s">
        <v>1537</v>
      </c>
      <c r="C825" s="70">
        <f>IFERROR(VLOOKUP(A825,Sheet2!A:D,4,0),0)</f>
        <v>0</v>
      </c>
      <c r="D825" s="71">
        <v>0</v>
      </c>
      <c r="E825" s="66"/>
    </row>
    <row r="826" ht="20.25" customHeight="1" spans="1:5">
      <c r="A826" s="43" t="s">
        <v>1538</v>
      </c>
      <c r="B826" s="44" t="s">
        <v>138</v>
      </c>
      <c r="C826" s="70">
        <f>IFERROR(VLOOKUP(A826,Sheet2!A:D,4,0),0)</f>
        <v>0</v>
      </c>
      <c r="D826" s="71">
        <v>0</v>
      </c>
      <c r="E826" s="66"/>
    </row>
    <row r="827" ht="20.25" customHeight="1" spans="1:5">
      <c r="A827" s="43" t="s">
        <v>1539</v>
      </c>
      <c r="B827" s="44" t="s">
        <v>1540</v>
      </c>
      <c r="C827" s="70">
        <f>IFERROR(VLOOKUP(A827,Sheet2!A:D,4,0),0)</f>
        <v>0</v>
      </c>
      <c r="D827" s="71">
        <v>0</v>
      </c>
      <c r="E827" s="66"/>
    </row>
    <row r="828" ht="20.25" customHeight="1" spans="1:5">
      <c r="A828" s="37" t="s">
        <v>1541</v>
      </c>
      <c r="B828" s="42" t="s">
        <v>1542</v>
      </c>
      <c r="C828" s="67">
        <f>C829</f>
        <v>0</v>
      </c>
      <c r="D828" s="71">
        <f>D829</f>
        <v>16</v>
      </c>
      <c r="E828" s="80" t="e">
        <f>D828/C828*100%</f>
        <v>#DIV/0!</v>
      </c>
    </row>
    <row r="829" ht="20.25" customHeight="1" spans="1:5">
      <c r="A829" s="43" t="s">
        <v>1543</v>
      </c>
      <c r="B829" s="44" t="s">
        <v>1544</v>
      </c>
      <c r="C829" s="70">
        <f>IFERROR(VLOOKUP(A829,Sheet2!A:D,4,0),0)</f>
        <v>0</v>
      </c>
      <c r="D829" s="71">
        <v>16</v>
      </c>
      <c r="E829" s="80" t="e">
        <f>D829/C829*100%</f>
        <v>#DIV/0!</v>
      </c>
    </row>
    <row r="830" ht="20.25" customHeight="1" spans="1:5">
      <c r="A830" s="37" t="s">
        <v>1545</v>
      </c>
      <c r="B830" s="42" t="s">
        <v>32</v>
      </c>
      <c r="C830" s="67">
        <f>C831+C842+C844+C847+C849+C851</f>
        <v>186</v>
      </c>
      <c r="D830" s="68">
        <f>D831+D842+D844+D847+D849+D851</f>
        <v>2611.891486</v>
      </c>
      <c r="E830" s="80">
        <f t="shared" ref="E830:E832" si="16">D830/C830*100%</f>
        <v>14.042427344086</v>
      </c>
    </row>
    <row r="831" ht="20.25" customHeight="1" spans="1:5">
      <c r="A831" s="37" t="s">
        <v>1546</v>
      </c>
      <c r="B831" s="42" t="s">
        <v>1547</v>
      </c>
      <c r="C831" s="67">
        <f>SUM(C832:C841)</f>
        <v>7</v>
      </c>
      <c r="D831" s="68">
        <f>SUM(D832:D841)</f>
        <v>10</v>
      </c>
      <c r="E831" s="80">
        <f t="shared" si="16"/>
        <v>1.42857142857143</v>
      </c>
    </row>
    <row r="832" ht="20.25" customHeight="1" spans="1:5">
      <c r="A832" s="43" t="s">
        <v>1548</v>
      </c>
      <c r="B832" s="44" t="s">
        <v>120</v>
      </c>
      <c r="C832" s="70"/>
      <c r="D832" s="71"/>
      <c r="E832" s="66"/>
    </row>
    <row r="833" ht="20.25" customHeight="1" spans="1:5">
      <c r="A833" s="43" t="s">
        <v>1549</v>
      </c>
      <c r="B833" s="44" t="s">
        <v>122</v>
      </c>
      <c r="C833" s="70">
        <v>0</v>
      </c>
      <c r="D833" s="71"/>
      <c r="E833" s="66"/>
    </row>
    <row r="834" ht="20.25" customHeight="1" spans="1:5">
      <c r="A834" s="43" t="s">
        <v>1550</v>
      </c>
      <c r="B834" s="44" t="s">
        <v>124</v>
      </c>
      <c r="C834" s="70"/>
      <c r="D834" s="71"/>
      <c r="E834" s="66"/>
    </row>
    <row r="835" ht="20.25" customHeight="1" spans="1:5">
      <c r="A835" s="43" t="s">
        <v>1551</v>
      </c>
      <c r="B835" s="44" t="s">
        <v>1552</v>
      </c>
      <c r="C835" s="70">
        <f>IFERROR(VLOOKUP(A835,Sheet2!A:D,4,0),0)</f>
        <v>0</v>
      </c>
      <c r="D835" s="71"/>
      <c r="E835" s="66"/>
    </row>
    <row r="836" ht="20.25" customHeight="1" spans="1:5">
      <c r="A836" s="43" t="s">
        <v>1553</v>
      </c>
      <c r="B836" s="44" t="s">
        <v>1554</v>
      </c>
      <c r="C836" s="70">
        <f>IFERROR(VLOOKUP(A836,Sheet2!A:D,4,0),0)</f>
        <v>0</v>
      </c>
      <c r="D836" s="71"/>
      <c r="E836" s="66"/>
    </row>
    <row r="837" ht="20.25" customHeight="1" spans="1:5">
      <c r="A837" s="43" t="s">
        <v>1555</v>
      </c>
      <c r="B837" s="44" t="s">
        <v>1556</v>
      </c>
      <c r="C837" s="70">
        <f>IFERROR(VLOOKUP(A837,Sheet2!A:D,4,0),0)</f>
        <v>0</v>
      </c>
      <c r="D837" s="71"/>
      <c r="E837" s="66"/>
    </row>
    <row r="838" ht="20.25" customHeight="1" spans="1:5">
      <c r="A838" s="43" t="s">
        <v>1557</v>
      </c>
      <c r="B838" s="44" t="s">
        <v>1558</v>
      </c>
      <c r="C838" s="70">
        <f>IFERROR(VLOOKUP(A838,Sheet2!A:D,4,0),0)</f>
        <v>0</v>
      </c>
      <c r="D838" s="71"/>
      <c r="E838" s="66"/>
    </row>
    <row r="839" ht="20.25" customHeight="1" spans="1:5">
      <c r="A839" s="43" t="s">
        <v>1559</v>
      </c>
      <c r="B839" s="44" t="s">
        <v>1560</v>
      </c>
      <c r="C839" s="70">
        <f>IFERROR(VLOOKUP(A839,Sheet2!A:D,4,0),0)</f>
        <v>0</v>
      </c>
      <c r="D839" s="71"/>
      <c r="E839" s="66"/>
    </row>
    <row r="840" ht="20.25" customHeight="1" spans="1:5">
      <c r="A840" s="43" t="s">
        <v>1561</v>
      </c>
      <c r="B840" s="44" t="s">
        <v>1562</v>
      </c>
      <c r="C840" s="70">
        <f>IFERROR(VLOOKUP(A840,Sheet2!A:D,4,0),0)</f>
        <v>0</v>
      </c>
      <c r="D840" s="71"/>
      <c r="E840" s="66"/>
    </row>
    <row r="841" ht="20.25" customHeight="1" spans="1:5">
      <c r="A841" s="43" t="s">
        <v>1563</v>
      </c>
      <c r="B841" s="44" t="s">
        <v>1564</v>
      </c>
      <c r="C841" s="70">
        <v>7</v>
      </c>
      <c r="D841" s="71">
        <v>10</v>
      </c>
      <c r="E841" s="80">
        <f t="shared" ref="E841:E846" si="17">D841/C841*100%</f>
        <v>1.42857142857143</v>
      </c>
    </row>
    <row r="842" ht="20.25" customHeight="1" spans="1:5">
      <c r="A842" s="37" t="s">
        <v>1565</v>
      </c>
      <c r="B842" s="42" t="s">
        <v>1566</v>
      </c>
      <c r="C842" s="67">
        <f>C843</f>
        <v>0</v>
      </c>
      <c r="D842" s="71">
        <v>0</v>
      </c>
      <c r="E842" s="66"/>
    </row>
    <row r="843" ht="20.25" customHeight="1" spans="1:5">
      <c r="A843" s="43" t="s">
        <v>1567</v>
      </c>
      <c r="B843" s="44" t="s">
        <v>1568</v>
      </c>
      <c r="C843" s="70">
        <f>IFERROR(VLOOKUP(A843,Sheet2!A:D,4,0),0)</f>
        <v>0</v>
      </c>
      <c r="D843" s="71">
        <v>0</v>
      </c>
      <c r="E843" s="66"/>
    </row>
    <row r="844" ht="20.25" customHeight="1" spans="1:5">
      <c r="A844" s="37" t="s">
        <v>1569</v>
      </c>
      <c r="B844" s="42" t="s">
        <v>1570</v>
      </c>
      <c r="C844" s="67">
        <f>C845+C846</f>
        <v>50</v>
      </c>
      <c r="D844" s="68">
        <f>D845+D846</f>
        <v>50</v>
      </c>
      <c r="E844" s="80">
        <f t="shared" si="17"/>
        <v>1</v>
      </c>
    </row>
    <row r="845" ht="20.25" customHeight="1" spans="1:5">
      <c r="A845" s="43" t="s">
        <v>1571</v>
      </c>
      <c r="B845" s="44" t="s">
        <v>1572</v>
      </c>
      <c r="C845" s="70">
        <f>IFERROR(VLOOKUP(A845,Sheet2!A:D,4,0),0)</f>
        <v>0</v>
      </c>
      <c r="D845" s="71">
        <v>0</v>
      </c>
      <c r="E845" s="66"/>
    </row>
    <row r="846" ht="20.25" customHeight="1" spans="1:5">
      <c r="A846" s="43" t="s">
        <v>1573</v>
      </c>
      <c r="B846" s="44" t="s">
        <v>1574</v>
      </c>
      <c r="C846" s="70">
        <v>50</v>
      </c>
      <c r="D846" s="71">
        <v>50</v>
      </c>
      <c r="E846" s="80">
        <f t="shared" si="17"/>
        <v>1</v>
      </c>
    </row>
    <row r="847" ht="20.25" customHeight="1" spans="1:5">
      <c r="A847" s="37" t="s">
        <v>1575</v>
      </c>
      <c r="B847" s="42" t="s">
        <v>1576</v>
      </c>
      <c r="C847" s="67">
        <f>C848</f>
        <v>0</v>
      </c>
      <c r="D847" s="71">
        <v>0</v>
      </c>
      <c r="E847" s="66"/>
    </row>
    <row r="848" ht="20.25" customHeight="1" spans="1:5">
      <c r="A848" s="43" t="s">
        <v>1577</v>
      </c>
      <c r="B848" s="44" t="s">
        <v>1578</v>
      </c>
      <c r="C848" s="70">
        <f>IFERROR(VLOOKUP(A848,Sheet2!A:D,4,0),0)</f>
        <v>0</v>
      </c>
      <c r="D848" s="71">
        <v>0</v>
      </c>
      <c r="E848" s="66"/>
    </row>
    <row r="849" ht="20.25" customHeight="1" spans="1:5">
      <c r="A849" s="37" t="s">
        <v>1579</v>
      </c>
      <c r="B849" s="42" t="s">
        <v>1580</v>
      </c>
      <c r="C849" s="67">
        <f>C850</f>
        <v>0</v>
      </c>
      <c r="D849" s="71">
        <v>0</v>
      </c>
      <c r="E849" s="66"/>
    </row>
    <row r="850" ht="20.25" customHeight="1" spans="1:5">
      <c r="A850" s="43" t="s">
        <v>1581</v>
      </c>
      <c r="B850" s="44" t="s">
        <v>1582</v>
      </c>
      <c r="C850" s="70">
        <f>IFERROR(VLOOKUP(A850,Sheet2!A:D,4,0),0)</f>
        <v>0</v>
      </c>
      <c r="D850" s="71">
        <v>0</v>
      </c>
      <c r="E850" s="66"/>
    </row>
    <row r="851" ht="20.25" customHeight="1" spans="1:5">
      <c r="A851" s="37" t="s">
        <v>1583</v>
      </c>
      <c r="B851" s="42" t="s">
        <v>1584</v>
      </c>
      <c r="C851" s="67">
        <f>C852</f>
        <v>129</v>
      </c>
      <c r="D851" s="68">
        <f>D852</f>
        <v>2551.891486</v>
      </c>
      <c r="E851" s="80">
        <f t="shared" ref="E851:E854" si="18">D851/C851*100%</f>
        <v>19.7821045426357</v>
      </c>
    </row>
    <row r="852" ht="20.25" customHeight="1" spans="1:5">
      <c r="A852" s="84" t="s">
        <v>1585</v>
      </c>
      <c r="B852" s="85" t="s">
        <v>1586</v>
      </c>
      <c r="C852" s="70">
        <v>129</v>
      </c>
      <c r="D852" s="71">
        <v>2551.891486</v>
      </c>
      <c r="E852" s="80">
        <f t="shared" si="18"/>
        <v>19.7821045426357</v>
      </c>
    </row>
    <row r="853" ht="20.25" customHeight="1" spans="1:5">
      <c r="A853" s="37" t="s">
        <v>1587</v>
      </c>
      <c r="B853" s="42" t="s">
        <v>34</v>
      </c>
      <c r="C853" s="67">
        <f>C854+C880+C905+C933+C944+C951+C958+C961</f>
        <v>958</v>
      </c>
      <c r="D853" s="68">
        <f>D854+D880+D905+D933+D944+D951+D958+D961</f>
        <v>3667.237783</v>
      </c>
      <c r="E853" s="80">
        <f t="shared" si="18"/>
        <v>3.82801438726514</v>
      </c>
    </row>
    <row r="854" ht="20.25" customHeight="1" spans="1:5">
      <c r="A854" s="37" t="s">
        <v>1588</v>
      </c>
      <c r="B854" s="42" t="s">
        <v>1589</v>
      </c>
      <c r="C854" s="67">
        <f>SUM(C855:C879)</f>
        <v>562</v>
      </c>
      <c r="D854" s="68">
        <f>SUM(D855:D879)</f>
        <v>1520.794335</v>
      </c>
      <c r="E854" s="80">
        <f t="shared" si="18"/>
        <v>2.70603974199288</v>
      </c>
    </row>
    <row r="855" ht="20.25" customHeight="1" spans="1:5">
      <c r="A855" s="43" t="s">
        <v>1590</v>
      </c>
      <c r="B855" s="44" t="s">
        <v>120</v>
      </c>
      <c r="C855" s="70">
        <f>IFERROR(VLOOKUP(A855,Sheet2!A:D,4,0),0)</f>
        <v>0</v>
      </c>
      <c r="D855" s="71"/>
      <c r="E855" s="66"/>
    </row>
    <row r="856" ht="20.25" customHeight="1" spans="1:5">
      <c r="A856" s="43" t="s">
        <v>1591</v>
      </c>
      <c r="B856" s="44" t="s">
        <v>122</v>
      </c>
      <c r="C856" s="70">
        <f>IFERROR(VLOOKUP(A856,Sheet2!A:D,4,0),0)</f>
        <v>0</v>
      </c>
      <c r="D856" s="71"/>
      <c r="E856" s="66"/>
    </row>
    <row r="857" ht="20.25" customHeight="1" spans="1:5">
      <c r="A857" s="43" t="s">
        <v>1592</v>
      </c>
      <c r="B857" s="44" t="s">
        <v>124</v>
      </c>
      <c r="C857" s="70">
        <v>272</v>
      </c>
      <c r="D857" s="71">
        <v>271.931304</v>
      </c>
      <c r="E857" s="80">
        <f>D857/C857*100%</f>
        <v>0.999747441176471</v>
      </c>
    </row>
    <row r="858" ht="20.25" customHeight="1" spans="1:5">
      <c r="A858" s="43" t="s">
        <v>1593</v>
      </c>
      <c r="B858" s="44" t="s">
        <v>138</v>
      </c>
      <c r="C858" s="70">
        <f>IFERROR(VLOOKUP(A858,Sheet2!A:D,4,0),0)</f>
        <v>0</v>
      </c>
      <c r="D858" s="71"/>
      <c r="E858" s="66"/>
    </row>
    <row r="859" ht="20.25" customHeight="1" spans="1:5">
      <c r="A859" s="43" t="s">
        <v>1594</v>
      </c>
      <c r="B859" s="44" t="s">
        <v>1595</v>
      </c>
      <c r="C859" s="70">
        <f>IFERROR(VLOOKUP(A859,Sheet2!A:D,4,0),0)</f>
        <v>0</v>
      </c>
      <c r="D859" s="71"/>
      <c r="E859" s="66"/>
    </row>
    <row r="860" ht="20.25" customHeight="1" spans="1:5">
      <c r="A860" s="43" t="s">
        <v>1596</v>
      </c>
      <c r="B860" s="44" t="s">
        <v>1597</v>
      </c>
      <c r="C860" s="70">
        <f>IFERROR(VLOOKUP(A860,Sheet2!A:D,4,0),0)</f>
        <v>0</v>
      </c>
      <c r="D860" s="71"/>
      <c r="E860" s="66"/>
    </row>
    <row r="861" ht="20.25" customHeight="1" spans="1:5">
      <c r="A861" s="43" t="s">
        <v>1598</v>
      </c>
      <c r="B861" s="44" t="s">
        <v>1599</v>
      </c>
      <c r="C861" s="70"/>
      <c r="D861" s="71"/>
      <c r="E861" s="66"/>
    </row>
    <row r="862" ht="20.25" customHeight="1" spans="1:5">
      <c r="A862" s="43" t="s">
        <v>1600</v>
      </c>
      <c r="B862" s="44" t="s">
        <v>1601</v>
      </c>
      <c r="C862" s="70">
        <f>IFERROR(VLOOKUP(A862,Sheet2!A:D,4,0),0)</f>
        <v>0</v>
      </c>
      <c r="D862" s="71"/>
      <c r="E862" s="66"/>
    </row>
    <row r="863" ht="20.25" customHeight="1" spans="1:5">
      <c r="A863" s="43" t="s">
        <v>1602</v>
      </c>
      <c r="B863" s="44" t="s">
        <v>1603</v>
      </c>
      <c r="C863" s="70">
        <f>IFERROR(VLOOKUP(A863,Sheet2!A:D,4,0),0)</f>
        <v>0</v>
      </c>
      <c r="D863" s="71"/>
      <c r="E863" s="66"/>
    </row>
    <row r="864" ht="20.25" customHeight="1" spans="1:5">
      <c r="A864" s="43" t="s">
        <v>1604</v>
      </c>
      <c r="B864" s="44" t="s">
        <v>1605</v>
      </c>
      <c r="C864" s="70">
        <f>IFERROR(VLOOKUP(A864,Sheet2!A:D,4,0),0)</f>
        <v>0</v>
      </c>
      <c r="D864" s="71"/>
      <c r="E864" s="66"/>
    </row>
    <row r="865" ht="20.25" customHeight="1" spans="1:5">
      <c r="A865" s="43" t="s">
        <v>1606</v>
      </c>
      <c r="B865" s="44" t="s">
        <v>1607</v>
      </c>
      <c r="C865" s="70">
        <f>IFERROR(VLOOKUP(A865,Sheet2!A:D,4,0),0)</f>
        <v>0</v>
      </c>
      <c r="D865" s="71"/>
      <c r="E865" s="66"/>
    </row>
    <row r="866" ht="20.25" customHeight="1" spans="1:5">
      <c r="A866" s="43" t="s">
        <v>1608</v>
      </c>
      <c r="B866" s="44" t="s">
        <v>1609</v>
      </c>
      <c r="C866" s="70">
        <f>IFERROR(VLOOKUP(A866,Sheet2!A:D,4,0),0)</f>
        <v>0</v>
      </c>
      <c r="D866" s="71"/>
      <c r="E866" s="66"/>
    </row>
    <row r="867" ht="20.25" customHeight="1" spans="1:5">
      <c r="A867" s="43" t="s">
        <v>1610</v>
      </c>
      <c r="B867" s="44" t="s">
        <v>1611</v>
      </c>
      <c r="C867" s="70">
        <f>IFERROR(VLOOKUP(A867,Sheet2!A:D,4,0),0)</f>
        <v>0</v>
      </c>
      <c r="D867" s="71"/>
      <c r="E867" s="66"/>
    </row>
    <row r="868" ht="20.25" customHeight="1" spans="1:5">
      <c r="A868" s="43" t="s">
        <v>1612</v>
      </c>
      <c r="B868" s="44" t="s">
        <v>1613</v>
      </c>
      <c r="C868" s="70">
        <f>IFERROR(VLOOKUP(A868,Sheet2!A:D,4,0),0)</f>
        <v>0</v>
      </c>
      <c r="D868" s="71"/>
      <c r="E868" s="66"/>
    </row>
    <row r="869" ht="20.25" customHeight="1" spans="1:5">
      <c r="A869" s="43" t="s">
        <v>1614</v>
      </c>
      <c r="B869" s="44" t="s">
        <v>1615</v>
      </c>
      <c r="C869" s="70">
        <f>IFERROR(VLOOKUP(A869,Sheet2!A:D,4,0),0)</f>
        <v>0</v>
      </c>
      <c r="D869" s="71"/>
      <c r="E869" s="66"/>
    </row>
    <row r="870" ht="20.25" customHeight="1" spans="1:5">
      <c r="A870" s="43" t="s">
        <v>1616</v>
      </c>
      <c r="B870" s="44" t="s">
        <v>1617</v>
      </c>
      <c r="C870" s="70">
        <f>IFERROR(VLOOKUP(A870,Sheet2!A:D,4,0),0)</f>
        <v>0</v>
      </c>
      <c r="D870" s="71"/>
      <c r="E870" s="66"/>
    </row>
    <row r="871" ht="20.25" customHeight="1" spans="1:5">
      <c r="A871" s="43" t="s">
        <v>1618</v>
      </c>
      <c r="B871" s="44" t="s">
        <v>1619</v>
      </c>
      <c r="C871" s="70">
        <f>IFERROR(VLOOKUP(A871,Sheet2!A:D,4,0),0)</f>
        <v>0</v>
      </c>
      <c r="D871" s="71">
        <v>5</v>
      </c>
      <c r="E871" s="66"/>
    </row>
    <row r="872" ht="20.25" customHeight="1" spans="1:5">
      <c r="A872" s="43" t="s">
        <v>1620</v>
      </c>
      <c r="B872" s="44" t="s">
        <v>1621</v>
      </c>
      <c r="C872" s="70">
        <f>IFERROR(VLOOKUP(A872,Sheet2!A:D,4,0),0)</f>
        <v>0</v>
      </c>
      <c r="D872" s="71"/>
      <c r="E872" s="66"/>
    </row>
    <row r="873" ht="20.25" customHeight="1" spans="1:5">
      <c r="A873" s="43" t="s">
        <v>1622</v>
      </c>
      <c r="B873" s="44" t="s">
        <v>1623</v>
      </c>
      <c r="C873" s="70">
        <v>283</v>
      </c>
      <c r="D873" s="71">
        <v>408.03699</v>
      </c>
      <c r="E873" s="80">
        <f>D873/C873*100%</f>
        <v>1.44182681978799</v>
      </c>
    </row>
    <row r="874" ht="20.25" customHeight="1" spans="1:5">
      <c r="A874" s="43" t="s">
        <v>1624</v>
      </c>
      <c r="B874" s="44" t="s">
        <v>1625</v>
      </c>
      <c r="C874" s="70">
        <f>IFERROR(VLOOKUP(A874,Sheet2!A:D,4,0),0)</f>
        <v>0</v>
      </c>
      <c r="D874" s="71"/>
      <c r="E874" s="66"/>
    </row>
    <row r="875" ht="20.25" customHeight="1" spans="1:5">
      <c r="A875" s="43" t="s">
        <v>1626</v>
      </c>
      <c r="B875" s="44" t="s">
        <v>1627</v>
      </c>
      <c r="C875" s="70">
        <f>IFERROR(VLOOKUP(A875,Sheet2!A:D,4,0),0)</f>
        <v>0</v>
      </c>
      <c r="D875" s="71"/>
      <c r="E875" s="66"/>
    </row>
    <row r="876" ht="20.25" customHeight="1" spans="1:5">
      <c r="A876" s="43" t="s">
        <v>1628</v>
      </c>
      <c r="B876" s="44" t="s">
        <v>1629</v>
      </c>
      <c r="C876" s="70">
        <f>IFERROR(VLOOKUP(A876,Sheet2!A:D,4,0),0)</f>
        <v>0</v>
      </c>
      <c r="D876" s="71">
        <v>13.167339</v>
      </c>
      <c r="E876" s="66"/>
    </row>
    <row r="877" ht="20.25" customHeight="1" spans="1:5">
      <c r="A877" s="43" t="s">
        <v>1630</v>
      </c>
      <c r="B877" s="44" t="s">
        <v>1631</v>
      </c>
      <c r="C877" s="70"/>
      <c r="D877" s="71">
        <v>5.56</v>
      </c>
      <c r="E877" s="80" t="e">
        <f t="shared" ref="E877:E880" si="19">D877/C877*100%</f>
        <v>#DIV/0!</v>
      </c>
    </row>
    <row r="878" ht="20.25" customHeight="1" spans="1:5">
      <c r="A878" s="43" t="s">
        <v>1632</v>
      </c>
      <c r="B878" s="44" t="s">
        <v>1633</v>
      </c>
      <c r="C878" s="70">
        <f>IFERROR(VLOOKUP(A878,Sheet2!A:D,4,0),0)</f>
        <v>0</v>
      </c>
      <c r="D878" s="71"/>
      <c r="E878" s="66"/>
    </row>
    <row r="879" ht="20.25" customHeight="1" spans="1:5">
      <c r="A879" s="84" t="s">
        <v>1634</v>
      </c>
      <c r="B879" s="85" t="s">
        <v>1635</v>
      </c>
      <c r="C879" s="70">
        <v>7</v>
      </c>
      <c r="D879" s="71">
        <v>817.098702</v>
      </c>
      <c r="E879" s="80">
        <f t="shared" si="19"/>
        <v>116.728386</v>
      </c>
    </row>
    <row r="880" ht="20.25" customHeight="1" spans="1:5">
      <c r="A880" s="37" t="s">
        <v>1636</v>
      </c>
      <c r="B880" s="42" t="s">
        <v>1637</v>
      </c>
      <c r="C880" s="67">
        <f>SUM(C881:C904)</f>
        <v>8</v>
      </c>
      <c r="D880" s="68">
        <f>SUM(D881:D904)</f>
        <v>0</v>
      </c>
      <c r="E880" s="80"/>
    </row>
    <row r="881" ht="20.25" customHeight="1" spans="1:5">
      <c r="A881" s="43" t="s">
        <v>1638</v>
      </c>
      <c r="B881" s="44" t="s">
        <v>120</v>
      </c>
      <c r="C881" s="70">
        <f>IFERROR(VLOOKUP(A881,Sheet2!A:D,4,0),0)</f>
        <v>0</v>
      </c>
      <c r="D881" s="71">
        <v>0</v>
      </c>
      <c r="E881" s="66"/>
    </row>
    <row r="882" ht="20.25" customHeight="1" spans="1:5">
      <c r="A882" s="43" t="s">
        <v>1639</v>
      </c>
      <c r="B882" s="44" t="s">
        <v>122</v>
      </c>
      <c r="C882" s="70">
        <f>IFERROR(VLOOKUP(A882,Sheet2!A:D,4,0),0)</f>
        <v>0</v>
      </c>
      <c r="D882" s="71">
        <v>0</v>
      </c>
      <c r="E882" s="66"/>
    </row>
    <row r="883" ht="20.25" customHeight="1" spans="1:5">
      <c r="A883" s="43" t="s">
        <v>1640</v>
      </c>
      <c r="B883" s="44" t="s">
        <v>124</v>
      </c>
      <c r="C883" s="70">
        <f>IFERROR(VLOOKUP(A883,Sheet2!A:D,4,0),0)</f>
        <v>0</v>
      </c>
      <c r="D883" s="71">
        <v>0</v>
      </c>
      <c r="E883" s="66"/>
    </row>
    <row r="884" ht="20.25" customHeight="1" spans="1:5">
      <c r="A884" s="43" t="s">
        <v>1641</v>
      </c>
      <c r="B884" s="44" t="s">
        <v>1642</v>
      </c>
      <c r="C884" s="70">
        <f>IFERROR(VLOOKUP(A884,Sheet2!A:D,4,0),0)</f>
        <v>0</v>
      </c>
      <c r="D884" s="71">
        <v>0</v>
      </c>
      <c r="E884" s="66"/>
    </row>
    <row r="885" ht="20.25" customHeight="1" spans="1:5">
      <c r="A885" s="43" t="s">
        <v>1643</v>
      </c>
      <c r="B885" s="44" t="s">
        <v>1644</v>
      </c>
      <c r="C885" s="70">
        <f>IFERROR(VLOOKUP(A885,Sheet2!A:D,4,0),0)</f>
        <v>0</v>
      </c>
      <c r="D885" s="71">
        <v>0</v>
      </c>
      <c r="E885" s="66"/>
    </row>
    <row r="886" ht="20.25" customHeight="1" spans="1:5">
      <c r="A886" s="43" t="s">
        <v>1645</v>
      </c>
      <c r="B886" s="44" t="s">
        <v>1646</v>
      </c>
      <c r="C886" s="70">
        <f>IFERROR(VLOOKUP(A886,Sheet2!A:D,4,0),0)</f>
        <v>0</v>
      </c>
      <c r="D886" s="71">
        <v>0</v>
      </c>
      <c r="E886" s="66"/>
    </row>
    <row r="887" ht="20.25" customHeight="1" spans="1:5">
      <c r="A887" s="43" t="s">
        <v>1647</v>
      </c>
      <c r="B887" s="44" t="s">
        <v>1648</v>
      </c>
      <c r="C887" s="70">
        <f>IFERROR(VLOOKUP(A887,Sheet2!A:D,4,0),0)</f>
        <v>0</v>
      </c>
      <c r="D887" s="71">
        <v>0</v>
      </c>
      <c r="E887" s="66"/>
    </row>
    <row r="888" ht="20.25" customHeight="1" spans="1:5">
      <c r="A888" s="43" t="s">
        <v>1649</v>
      </c>
      <c r="B888" s="44" t="s">
        <v>1650</v>
      </c>
      <c r="C888" s="70">
        <v>8</v>
      </c>
      <c r="D888" s="79"/>
      <c r="E888" s="66"/>
    </row>
    <row r="889" ht="20.25" customHeight="1" spans="1:5">
      <c r="A889" s="43" t="s">
        <v>1651</v>
      </c>
      <c r="B889" s="44" t="s">
        <v>1652</v>
      </c>
      <c r="C889" s="70">
        <f>IFERROR(VLOOKUP(A889,Sheet2!A:D,4,0),0)</f>
        <v>0</v>
      </c>
      <c r="D889" s="71">
        <v>0</v>
      </c>
      <c r="E889" s="66"/>
    </row>
    <row r="890" ht="20.25" customHeight="1" spans="1:5">
      <c r="A890" s="43" t="s">
        <v>1653</v>
      </c>
      <c r="B890" s="44" t="s">
        <v>1654</v>
      </c>
      <c r="C890" s="70">
        <f>IFERROR(VLOOKUP(A890,Sheet2!A:D,4,0),0)</f>
        <v>0</v>
      </c>
      <c r="D890" s="71">
        <v>0</v>
      </c>
      <c r="E890" s="66"/>
    </row>
    <row r="891" ht="20.25" customHeight="1" spans="1:5">
      <c r="A891" s="43" t="s">
        <v>1655</v>
      </c>
      <c r="B891" s="44" t="s">
        <v>1656</v>
      </c>
      <c r="C891" s="70">
        <f>IFERROR(VLOOKUP(A891,Sheet2!A:D,4,0),0)</f>
        <v>0</v>
      </c>
      <c r="D891" s="71">
        <v>0</v>
      </c>
      <c r="E891" s="66"/>
    </row>
    <row r="892" ht="20.25" customHeight="1" spans="1:5">
      <c r="A892" s="43" t="s">
        <v>1657</v>
      </c>
      <c r="B892" s="44" t="s">
        <v>1658</v>
      </c>
      <c r="C892" s="70">
        <f>IFERROR(VLOOKUP(A892,Sheet2!A:D,4,0),0)</f>
        <v>0</v>
      </c>
      <c r="D892" s="71">
        <v>0</v>
      </c>
      <c r="E892" s="66"/>
    </row>
    <row r="893" ht="20.25" customHeight="1" spans="1:5">
      <c r="A893" s="43" t="s">
        <v>1659</v>
      </c>
      <c r="B893" s="44" t="s">
        <v>1660</v>
      </c>
      <c r="C893" s="70">
        <f>IFERROR(VLOOKUP(A893,Sheet2!A:D,4,0),0)</f>
        <v>0</v>
      </c>
      <c r="D893" s="71">
        <v>0</v>
      </c>
      <c r="E893" s="66"/>
    </row>
    <row r="894" ht="20.25" customHeight="1" spans="1:5">
      <c r="A894" s="43" t="s">
        <v>1661</v>
      </c>
      <c r="B894" s="44" t="s">
        <v>1662</v>
      </c>
      <c r="C894" s="70">
        <f>IFERROR(VLOOKUP(A894,Sheet2!A:D,4,0),0)</f>
        <v>0</v>
      </c>
      <c r="D894" s="71">
        <v>0</v>
      </c>
      <c r="E894" s="66"/>
    </row>
    <row r="895" ht="20.25" customHeight="1" spans="1:5">
      <c r="A895" s="43" t="s">
        <v>1663</v>
      </c>
      <c r="B895" s="44" t="s">
        <v>1664</v>
      </c>
      <c r="C895" s="70">
        <f>IFERROR(VLOOKUP(A895,Sheet2!A:D,4,0),0)</f>
        <v>0</v>
      </c>
      <c r="D895" s="71">
        <v>0</v>
      </c>
      <c r="E895" s="66"/>
    </row>
    <row r="896" ht="20.25" customHeight="1" spans="1:5">
      <c r="A896" s="43" t="s">
        <v>1665</v>
      </c>
      <c r="B896" s="44" t="s">
        <v>1666</v>
      </c>
      <c r="C896" s="70">
        <f>IFERROR(VLOOKUP(A896,Sheet2!A:D,4,0),0)</f>
        <v>0</v>
      </c>
      <c r="D896" s="71">
        <v>0</v>
      </c>
      <c r="E896" s="66"/>
    </row>
    <row r="897" ht="20.25" customHeight="1" spans="1:5">
      <c r="A897" s="43" t="s">
        <v>1667</v>
      </c>
      <c r="B897" s="44" t="s">
        <v>1668</v>
      </c>
      <c r="C897" s="70">
        <f>IFERROR(VLOOKUP(A897,Sheet2!A:D,4,0),0)</f>
        <v>0</v>
      </c>
      <c r="D897" s="71">
        <v>0</v>
      </c>
      <c r="E897" s="66"/>
    </row>
    <row r="898" ht="20.25" customHeight="1" spans="1:5">
      <c r="A898" s="43" t="s">
        <v>1669</v>
      </c>
      <c r="B898" s="44" t="s">
        <v>1670</v>
      </c>
      <c r="C898" s="70">
        <f>IFERROR(VLOOKUP(A898,Sheet2!A:D,4,0),0)</f>
        <v>0</v>
      </c>
      <c r="D898" s="71">
        <v>0</v>
      </c>
      <c r="E898" s="66"/>
    </row>
    <row r="899" ht="20.25" customHeight="1" spans="1:5">
      <c r="A899" s="43" t="s">
        <v>1671</v>
      </c>
      <c r="B899" s="44" t="s">
        <v>1672</v>
      </c>
      <c r="C899" s="70">
        <f>IFERROR(VLOOKUP(A899,Sheet2!A:D,4,0),0)</f>
        <v>0</v>
      </c>
      <c r="D899" s="71">
        <v>0</v>
      </c>
      <c r="E899" s="66"/>
    </row>
    <row r="900" ht="20.25" customHeight="1" spans="1:5">
      <c r="A900" s="43" t="s">
        <v>1673</v>
      </c>
      <c r="B900" s="44" t="s">
        <v>1674</v>
      </c>
      <c r="C900" s="70">
        <f>IFERROR(VLOOKUP(A900,Sheet2!A:D,4,0),0)</f>
        <v>0</v>
      </c>
      <c r="D900" s="71">
        <v>0</v>
      </c>
      <c r="E900" s="66"/>
    </row>
    <row r="901" ht="20.25" customHeight="1" spans="1:5">
      <c r="A901" s="43" t="s">
        <v>1675</v>
      </c>
      <c r="B901" s="44" t="s">
        <v>1676</v>
      </c>
      <c r="C901" s="70">
        <f>IFERROR(VLOOKUP(A901,Sheet2!A:D,4,0),0)</f>
        <v>0</v>
      </c>
      <c r="D901" s="71">
        <v>0</v>
      </c>
      <c r="E901" s="66"/>
    </row>
    <row r="902" ht="20.25" customHeight="1" spans="1:5">
      <c r="A902" s="43" t="s">
        <v>1677</v>
      </c>
      <c r="B902" s="44" t="s">
        <v>1678</v>
      </c>
      <c r="C902" s="70">
        <f>IFERROR(VLOOKUP(A902,Sheet2!A:D,4,0),0)</f>
        <v>0</v>
      </c>
      <c r="D902" s="71">
        <v>0</v>
      </c>
      <c r="E902" s="66"/>
    </row>
    <row r="903" ht="20.25" customHeight="1" spans="1:5">
      <c r="A903" s="43" t="s">
        <v>1679</v>
      </c>
      <c r="B903" s="44" t="s">
        <v>1607</v>
      </c>
      <c r="C903" s="70">
        <f>IFERROR(VLOOKUP(A903,Sheet2!A:D,4,0),0)</f>
        <v>0</v>
      </c>
      <c r="D903" s="71">
        <v>0</v>
      </c>
      <c r="E903" s="66"/>
    </row>
    <row r="904" ht="20.25" customHeight="1" spans="1:5">
      <c r="A904" s="43" t="s">
        <v>1680</v>
      </c>
      <c r="B904" s="44" t="s">
        <v>1681</v>
      </c>
      <c r="C904" s="70">
        <f>IFERROR(VLOOKUP(A904,Sheet2!A:D,4,0),0)</f>
        <v>0</v>
      </c>
      <c r="D904" s="71">
        <v>0</v>
      </c>
      <c r="E904" s="66"/>
    </row>
    <row r="905" ht="20.25" customHeight="1" spans="1:5">
      <c r="A905" s="37" t="s">
        <v>1682</v>
      </c>
      <c r="B905" s="42" t="s">
        <v>1683</v>
      </c>
      <c r="C905" s="67">
        <f>SUM(C906:C932)</f>
        <v>30</v>
      </c>
      <c r="D905" s="68">
        <f>SUM(D906:D932)</f>
        <v>40.99469</v>
      </c>
      <c r="E905" s="66">
        <f>D905/C905*100%</f>
        <v>1.36648966666667</v>
      </c>
    </row>
    <row r="906" ht="20.25" customHeight="1" spans="1:5">
      <c r="A906" s="43" t="s">
        <v>1684</v>
      </c>
      <c r="B906" s="44" t="s">
        <v>120</v>
      </c>
      <c r="C906" s="70">
        <f>IFERROR(VLOOKUP(A906,Sheet2!A:D,4,0),0)</f>
        <v>0</v>
      </c>
      <c r="D906" s="71"/>
      <c r="E906" s="66"/>
    </row>
    <row r="907" ht="20.25" customHeight="1" spans="1:5">
      <c r="A907" s="43" t="s">
        <v>1685</v>
      </c>
      <c r="B907" s="44" t="s">
        <v>122</v>
      </c>
      <c r="C907" s="70">
        <f>IFERROR(VLOOKUP(A907,Sheet2!A:D,4,0),0)</f>
        <v>0</v>
      </c>
      <c r="D907" s="71"/>
      <c r="E907" s="66"/>
    </row>
    <row r="908" ht="20.25" customHeight="1" spans="1:5">
      <c r="A908" s="43" t="s">
        <v>1686</v>
      </c>
      <c r="B908" s="44" t="s">
        <v>124</v>
      </c>
      <c r="C908" s="70">
        <f>IFERROR(VLOOKUP(A908,Sheet2!A:D,4,0),0)</f>
        <v>0</v>
      </c>
      <c r="D908" s="71"/>
      <c r="E908" s="66"/>
    </row>
    <row r="909" ht="20.25" customHeight="1" spans="1:5">
      <c r="A909" s="43" t="s">
        <v>1687</v>
      </c>
      <c r="B909" s="44" t="s">
        <v>1688</v>
      </c>
      <c r="C909" s="70">
        <f>IFERROR(VLOOKUP(A909,Sheet2!A:D,4,0),0)</f>
        <v>0</v>
      </c>
      <c r="D909" s="71"/>
      <c r="E909" s="66"/>
    </row>
    <row r="910" ht="20.25" customHeight="1" spans="1:5">
      <c r="A910" s="43" t="s">
        <v>1689</v>
      </c>
      <c r="B910" s="44" t="s">
        <v>1690</v>
      </c>
      <c r="C910" s="70">
        <f>IFERROR(VLOOKUP(A910,Sheet2!A:D,4,0),0)</f>
        <v>0</v>
      </c>
      <c r="D910" s="71"/>
      <c r="E910" s="66"/>
    </row>
    <row r="911" ht="20.25" customHeight="1" spans="1:5">
      <c r="A911" s="43" t="s">
        <v>1691</v>
      </c>
      <c r="B911" s="44" t="s">
        <v>1692</v>
      </c>
      <c r="C911" s="70">
        <v>30</v>
      </c>
      <c r="D911" s="71">
        <v>30.99469</v>
      </c>
      <c r="E911" s="66">
        <f>D911/C911*100%</f>
        <v>1.03315633333333</v>
      </c>
    </row>
    <row r="912" ht="20.25" customHeight="1" spans="1:5">
      <c r="A912" s="43" t="s">
        <v>1693</v>
      </c>
      <c r="B912" s="44" t="s">
        <v>1694</v>
      </c>
      <c r="C912" s="70">
        <f>IFERROR(VLOOKUP(A912,Sheet2!A:D,4,0),0)</f>
        <v>0</v>
      </c>
      <c r="D912" s="71"/>
      <c r="E912" s="66"/>
    </row>
    <row r="913" ht="20.25" customHeight="1" spans="1:5">
      <c r="A913" s="43" t="s">
        <v>1695</v>
      </c>
      <c r="B913" s="44" t="s">
        <v>1696</v>
      </c>
      <c r="C913" s="70">
        <f>IFERROR(VLOOKUP(A913,Sheet2!A:D,4,0),0)</f>
        <v>0</v>
      </c>
      <c r="D913" s="71"/>
      <c r="E913" s="66"/>
    </row>
    <row r="914" ht="20.25" customHeight="1" spans="1:5">
      <c r="A914" s="43" t="s">
        <v>1697</v>
      </c>
      <c r="B914" s="44" t="s">
        <v>1698</v>
      </c>
      <c r="C914" s="70">
        <f>IFERROR(VLOOKUP(A914,Sheet2!A:D,4,0),0)</f>
        <v>0</v>
      </c>
      <c r="D914" s="71"/>
      <c r="E914" s="66"/>
    </row>
    <row r="915" ht="20.25" customHeight="1" spans="1:5">
      <c r="A915" s="43" t="s">
        <v>1699</v>
      </c>
      <c r="B915" s="44" t="s">
        <v>1700</v>
      </c>
      <c r="C915" s="70">
        <f>IFERROR(VLOOKUP(A915,Sheet2!A:D,4,0),0)</f>
        <v>0</v>
      </c>
      <c r="D915" s="71"/>
      <c r="E915" s="66"/>
    </row>
    <row r="916" ht="20.25" customHeight="1" spans="1:5">
      <c r="A916" s="43" t="s">
        <v>1701</v>
      </c>
      <c r="B916" s="44" t="s">
        <v>1702</v>
      </c>
      <c r="C916" s="70">
        <f>IFERROR(VLOOKUP(A916,Sheet2!A:D,4,0),0)</f>
        <v>0</v>
      </c>
      <c r="D916" s="71">
        <v>10</v>
      </c>
      <c r="E916" s="66"/>
    </row>
    <row r="917" ht="20.25" customHeight="1" spans="1:5">
      <c r="A917" s="43" t="s">
        <v>1703</v>
      </c>
      <c r="B917" s="44" t="s">
        <v>1704</v>
      </c>
      <c r="C917" s="70">
        <f>IFERROR(VLOOKUP(A917,Sheet2!A:D,4,0),0)</f>
        <v>0</v>
      </c>
      <c r="D917" s="71"/>
      <c r="E917" s="66"/>
    </row>
    <row r="918" ht="20.25" customHeight="1" spans="1:5">
      <c r="A918" s="43" t="s">
        <v>1705</v>
      </c>
      <c r="B918" s="44" t="s">
        <v>1706</v>
      </c>
      <c r="C918" s="70">
        <f>IFERROR(VLOOKUP(A918,Sheet2!A:D,4,0),0)</f>
        <v>0</v>
      </c>
      <c r="D918" s="71"/>
      <c r="E918" s="66"/>
    </row>
    <row r="919" ht="20.25" customHeight="1" spans="1:5">
      <c r="A919" s="43" t="s">
        <v>1707</v>
      </c>
      <c r="B919" s="44" t="s">
        <v>1708</v>
      </c>
      <c r="C919" s="70">
        <f>IFERROR(VLOOKUP(A919,Sheet2!A:D,4,0),0)</f>
        <v>0</v>
      </c>
      <c r="D919" s="71"/>
      <c r="E919" s="66"/>
    </row>
    <row r="920" ht="20.25" customHeight="1" spans="1:5">
      <c r="A920" s="43" t="s">
        <v>1709</v>
      </c>
      <c r="B920" s="44" t="s">
        <v>1710</v>
      </c>
      <c r="C920" s="70">
        <f>IFERROR(VLOOKUP(A920,Sheet2!A:D,4,0),0)</f>
        <v>0</v>
      </c>
      <c r="D920" s="71"/>
      <c r="E920" s="66"/>
    </row>
    <row r="921" ht="20.25" customHeight="1" spans="1:5">
      <c r="A921" s="43" t="s">
        <v>1711</v>
      </c>
      <c r="B921" s="44" t="s">
        <v>1712</v>
      </c>
      <c r="C921" s="70">
        <f>IFERROR(VLOOKUP(A921,Sheet2!A:D,4,0),0)</f>
        <v>0</v>
      </c>
      <c r="D921" s="71"/>
      <c r="E921" s="66"/>
    </row>
    <row r="922" ht="20.25" customHeight="1" spans="1:5">
      <c r="A922" s="43" t="s">
        <v>1713</v>
      </c>
      <c r="B922" s="44" t="s">
        <v>1714</v>
      </c>
      <c r="C922" s="70">
        <f>IFERROR(VLOOKUP(A922,Sheet2!A:D,4,0),0)</f>
        <v>0</v>
      </c>
      <c r="D922" s="71"/>
      <c r="E922" s="66"/>
    </row>
    <row r="923" ht="20.25" customHeight="1" spans="1:5">
      <c r="A923" s="43" t="s">
        <v>1715</v>
      </c>
      <c r="B923" s="44" t="s">
        <v>1716</v>
      </c>
      <c r="C923" s="70">
        <f>IFERROR(VLOOKUP(A923,Sheet2!A:D,4,0),0)</f>
        <v>0</v>
      </c>
      <c r="D923" s="71"/>
      <c r="E923" s="66"/>
    </row>
    <row r="924" ht="20.25" customHeight="1" spans="1:5">
      <c r="A924" s="43" t="s">
        <v>1717</v>
      </c>
      <c r="B924" s="44" t="s">
        <v>1718</v>
      </c>
      <c r="C924" s="70">
        <f>IFERROR(VLOOKUP(A924,Sheet2!A:D,4,0),0)</f>
        <v>0</v>
      </c>
      <c r="D924" s="71"/>
      <c r="E924" s="66"/>
    </row>
    <row r="925" ht="20.25" customHeight="1" spans="1:5">
      <c r="A925" s="43" t="s">
        <v>1719</v>
      </c>
      <c r="B925" s="44" t="s">
        <v>1720</v>
      </c>
      <c r="C925" s="70">
        <f>IFERROR(VLOOKUP(A925,Sheet2!A:D,4,0),0)</f>
        <v>0</v>
      </c>
      <c r="D925" s="71"/>
      <c r="E925" s="66"/>
    </row>
    <row r="926" ht="20.25" customHeight="1" spans="1:5">
      <c r="A926" s="43" t="s">
        <v>1721</v>
      </c>
      <c r="B926" s="44" t="s">
        <v>1722</v>
      </c>
      <c r="C926" s="70">
        <f>IFERROR(VLOOKUP(A926,Sheet2!A:D,4,0),0)</f>
        <v>0</v>
      </c>
      <c r="D926" s="71"/>
      <c r="E926" s="66"/>
    </row>
    <row r="927" ht="20.25" customHeight="1" spans="1:5">
      <c r="A927" s="43" t="s">
        <v>1723</v>
      </c>
      <c r="B927" s="44" t="s">
        <v>1666</v>
      </c>
      <c r="C927" s="70">
        <f>IFERROR(VLOOKUP(A927,Sheet2!A:D,4,0),0)</f>
        <v>0</v>
      </c>
      <c r="D927" s="71"/>
      <c r="E927" s="66"/>
    </row>
    <row r="928" ht="20.25" customHeight="1" spans="1:5">
      <c r="A928" s="43" t="s">
        <v>1724</v>
      </c>
      <c r="B928" s="44" t="s">
        <v>1725</v>
      </c>
      <c r="C928" s="70">
        <f>IFERROR(VLOOKUP(A928,Sheet2!A:D,4,0),0)</f>
        <v>0</v>
      </c>
      <c r="D928" s="71"/>
      <c r="E928" s="66"/>
    </row>
    <row r="929" ht="20.25" customHeight="1" spans="1:5">
      <c r="A929" s="43" t="s">
        <v>1726</v>
      </c>
      <c r="B929" s="85" t="s">
        <v>1727</v>
      </c>
      <c r="C929" s="70">
        <f>IFERROR(VLOOKUP(A929,Sheet2!A:D,4,0),0)</f>
        <v>0</v>
      </c>
      <c r="D929" s="71"/>
      <c r="E929" s="66"/>
    </row>
    <row r="930" ht="20.25" customHeight="1" spans="1:5">
      <c r="A930" s="43" t="s">
        <v>1728</v>
      </c>
      <c r="B930" s="44" t="s">
        <v>1729</v>
      </c>
      <c r="C930" s="70">
        <f>IFERROR(VLOOKUP(A930,Sheet2!A:D,4,0),0)</f>
        <v>0</v>
      </c>
      <c r="D930" s="71"/>
      <c r="E930" s="66"/>
    </row>
    <row r="931" ht="20.25" customHeight="1" spans="1:5">
      <c r="A931" s="43" t="s">
        <v>1730</v>
      </c>
      <c r="B931" s="44" t="s">
        <v>1731</v>
      </c>
      <c r="C931" s="70">
        <f>IFERROR(VLOOKUP(A931,Sheet2!A:D,4,0),0)</f>
        <v>0</v>
      </c>
      <c r="D931" s="71"/>
      <c r="E931" s="66"/>
    </row>
    <row r="932" ht="20.25" customHeight="1" spans="1:5">
      <c r="A932" s="43" t="s">
        <v>1732</v>
      </c>
      <c r="B932" s="44" t="s">
        <v>1733</v>
      </c>
      <c r="C932" s="70">
        <f>IFERROR(VLOOKUP(A932,Sheet2!A:D,4,0),0)</f>
        <v>0</v>
      </c>
      <c r="D932" s="71"/>
      <c r="E932" s="66"/>
    </row>
    <row r="933" ht="20.25" customHeight="1" spans="1:5">
      <c r="A933" s="37" t="s">
        <v>1734</v>
      </c>
      <c r="B933" s="42" t="s">
        <v>1735</v>
      </c>
      <c r="C933" s="67">
        <f>SUM(C934:C943)</f>
        <v>0</v>
      </c>
      <c r="D933" s="71">
        <f>SUM(D934:D943)</f>
        <v>80</v>
      </c>
      <c r="E933" s="66" t="e">
        <f>D933/C933*100%</f>
        <v>#DIV/0!</v>
      </c>
    </row>
    <row r="934" ht="20.25" customHeight="1" spans="1:5">
      <c r="A934" s="43" t="s">
        <v>1736</v>
      </c>
      <c r="B934" s="44" t="s">
        <v>120</v>
      </c>
      <c r="C934" s="70">
        <f>IFERROR(VLOOKUP(A934,Sheet2!A:D,4,0),0)</f>
        <v>0</v>
      </c>
      <c r="D934" s="71"/>
      <c r="E934" s="66"/>
    </row>
    <row r="935" ht="20.25" customHeight="1" spans="1:5">
      <c r="A935" s="43" t="s">
        <v>1737</v>
      </c>
      <c r="B935" s="44" t="s">
        <v>122</v>
      </c>
      <c r="C935" s="70">
        <f>IFERROR(VLOOKUP(A935,Sheet2!A:D,4,0),0)</f>
        <v>0</v>
      </c>
      <c r="D935" s="71"/>
      <c r="E935" s="66"/>
    </row>
    <row r="936" ht="20.25" customHeight="1" spans="1:5">
      <c r="A936" s="43" t="s">
        <v>1738</v>
      </c>
      <c r="B936" s="44" t="s">
        <v>124</v>
      </c>
      <c r="C936" s="70">
        <f>IFERROR(VLOOKUP(A936,Sheet2!A:D,4,0),0)</f>
        <v>0</v>
      </c>
      <c r="D936" s="71"/>
      <c r="E936" s="66"/>
    </row>
    <row r="937" ht="20.25" customHeight="1" spans="1:5">
      <c r="A937" s="43" t="s">
        <v>1739</v>
      </c>
      <c r="B937" s="44" t="s">
        <v>1740</v>
      </c>
      <c r="C937" s="70">
        <f>IFERROR(VLOOKUP(A937,Sheet2!A:D,4,0),0)</f>
        <v>0</v>
      </c>
      <c r="D937" s="71"/>
      <c r="E937" s="66"/>
    </row>
    <row r="938" ht="20.25" customHeight="1" spans="1:5">
      <c r="A938" s="43" t="s">
        <v>1741</v>
      </c>
      <c r="B938" s="44" t="s">
        <v>1742</v>
      </c>
      <c r="C938" s="70">
        <f>IFERROR(VLOOKUP(A938,Sheet2!A:D,4,0),0)</f>
        <v>0</v>
      </c>
      <c r="D938" s="71"/>
      <c r="E938" s="66"/>
    </row>
    <row r="939" ht="20.25" customHeight="1" spans="1:5">
      <c r="A939" s="43" t="s">
        <v>1743</v>
      </c>
      <c r="B939" s="44" t="s">
        <v>1744</v>
      </c>
      <c r="C939" s="70">
        <f>IFERROR(VLOOKUP(A939,Sheet2!A:D,4,0),0)</f>
        <v>0</v>
      </c>
      <c r="D939" s="71"/>
      <c r="E939" s="66"/>
    </row>
    <row r="940" ht="20.25" customHeight="1" spans="1:5">
      <c r="A940" s="43" t="s">
        <v>1745</v>
      </c>
      <c r="B940" s="44" t="s">
        <v>1746</v>
      </c>
      <c r="C940" s="70">
        <f>IFERROR(VLOOKUP(A940,Sheet2!A:D,4,0),0)</f>
        <v>0</v>
      </c>
      <c r="D940" s="71"/>
      <c r="E940" s="66"/>
    </row>
    <row r="941" ht="20.25" customHeight="1" spans="1:5">
      <c r="A941" s="43" t="s">
        <v>1747</v>
      </c>
      <c r="B941" s="44" t="s">
        <v>1748</v>
      </c>
      <c r="C941" s="70">
        <f>IFERROR(VLOOKUP(A941,Sheet2!A:D,4,0),0)</f>
        <v>0</v>
      </c>
      <c r="D941" s="71"/>
      <c r="E941" s="66"/>
    </row>
    <row r="942" ht="20.25" customHeight="1" spans="1:5">
      <c r="A942" s="43" t="s">
        <v>1749</v>
      </c>
      <c r="B942" s="44" t="s">
        <v>1750</v>
      </c>
      <c r="C942" s="70">
        <f>IFERROR(VLOOKUP(A942,Sheet2!A:D,4,0),0)</f>
        <v>0</v>
      </c>
      <c r="D942" s="71"/>
      <c r="E942" s="66"/>
    </row>
    <row r="943" ht="20.25" customHeight="1" spans="1:5">
      <c r="A943" s="43" t="s">
        <v>1751</v>
      </c>
      <c r="B943" s="44" t="s">
        <v>1752</v>
      </c>
      <c r="C943" s="70">
        <f>IFERROR(VLOOKUP(A943,Sheet2!A:D,4,0),0)</f>
        <v>0</v>
      </c>
      <c r="D943" s="71">
        <v>80</v>
      </c>
      <c r="E943" s="66" t="e">
        <f>D943/C943*100%</f>
        <v>#DIV/0!</v>
      </c>
    </row>
    <row r="944" ht="20.25" customHeight="1" spans="1:5">
      <c r="A944" s="37" t="s">
        <v>1753</v>
      </c>
      <c r="B944" s="42" t="s">
        <v>1754</v>
      </c>
      <c r="C944" s="67">
        <f>SUM(C945:C950)</f>
        <v>309</v>
      </c>
      <c r="D944" s="68">
        <f>SUM(D945:D950)</f>
        <v>339.8355</v>
      </c>
      <c r="E944" s="66">
        <f>D944/C944*100%</f>
        <v>1.09979126213592</v>
      </c>
    </row>
    <row r="945" ht="20.25" customHeight="1" spans="1:5">
      <c r="A945" s="43" t="s">
        <v>1755</v>
      </c>
      <c r="B945" s="44" t="s">
        <v>1756</v>
      </c>
      <c r="C945" s="70">
        <f>IFERROR(VLOOKUP(A945,Sheet2!A:D,4,0),0)</f>
        <v>0</v>
      </c>
      <c r="D945" s="71">
        <v>0</v>
      </c>
      <c r="E945" s="66"/>
    </row>
    <row r="946" ht="20.25" customHeight="1" spans="1:5">
      <c r="A946" s="43" t="s">
        <v>1757</v>
      </c>
      <c r="B946" s="44" t="s">
        <v>1758</v>
      </c>
      <c r="C946" s="70">
        <f>IFERROR(VLOOKUP(A946,Sheet2!A:D,4,0),0)</f>
        <v>0</v>
      </c>
      <c r="D946" s="71">
        <v>0</v>
      </c>
      <c r="E946" s="66"/>
    </row>
    <row r="947" ht="20.25" customHeight="1" spans="1:5">
      <c r="A947" s="43" t="s">
        <v>1759</v>
      </c>
      <c r="B947" s="44" t="s">
        <v>1760</v>
      </c>
      <c r="C947" s="70">
        <v>309</v>
      </c>
      <c r="D947" s="71">
        <v>329.8355</v>
      </c>
      <c r="E947" s="66">
        <f>D947/C947*100%</f>
        <v>1.067428802589</v>
      </c>
    </row>
    <row r="948" ht="20.25" customHeight="1" spans="1:5">
      <c r="A948" s="43" t="s">
        <v>1761</v>
      </c>
      <c r="B948" s="44" t="s">
        <v>1762</v>
      </c>
      <c r="C948" s="70">
        <f>IFERROR(VLOOKUP(A948,Sheet2!A:D,4,0),0)</f>
        <v>0</v>
      </c>
      <c r="D948" s="71"/>
      <c r="E948" s="66"/>
    </row>
    <row r="949" ht="20.25" customHeight="1" spans="1:5">
      <c r="A949" s="43" t="s">
        <v>1763</v>
      </c>
      <c r="B949" s="44" t="s">
        <v>1764</v>
      </c>
      <c r="C949" s="70">
        <f>IFERROR(VLOOKUP(A949,Sheet2!A:D,4,0),0)</f>
        <v>0</v>
      </c>
      <c r="D949" s="71"/>
      <c r="E949" s="66"/>
    </row>
    <row r="950" ht="20.25" customHeight="1" spans="1:5">
      <c r="A950" s="43" t="s">
        <v>1765</v>
      </c>
      <c r="B950" s="44" t="s">
        <v>1766</v>
      </c>
      <c r="C950" s="70">
        <f>IFERROR(VLOOKUP(A950,Sheet2!A:D,4,0),0)</f>
        <v>0</v>
      </c>
      <c r="D950" s="71">
        <v>10</v>
      </c>
      <c r="E950" s="66" t="e">
        <f>D950/C950*100%</f>
        <v>#DIV/0!</v>
      </c>
    </row>
    <row r="951" ht="20.25" customHeight="1" spans="1:5">
      <c r="A951" s="37" t="s">
        <v>1767</v>
      </c>
      <c r="B951" s="42" t="s">
        <v>1768</v>
      </c>
      <c r="C951" s="67">
        <f>SUM(C952:C957)</f>
        <v>14</v>
      </c>
      <c r="D951" s="68">
        <f>SUM(D952:D957)</f>
        <v>1.125582</v>
      </c>
      <c r="E951" s="66">
        <f>D951/C951*100%</f>
        <v>0.0803987142857143</v>
      </c>
    </row>
    <row r="952" ht="20.25" customHeight="1" spans="1:5">
      <c r="A952" s="43" t="s">
        <v>1769</v>
      </c>
      <c r="B952" s="44" t="s">
        <v>1770</v>
      </c>
      <c r="C952" s="70">
        <f>IFERROR(VLOOKUP(A952,Sheet2!A:D,4,0),0)</f>
        <v>0</v>
      </c>
      <c r="D952" s="71"/>
      <c r="E952" s="66"/>
    </row>
    <row r="953" ht="20.25" customHeight="1" spans="1:5">
      <c r="A953" s="43" t="s">
        <v>1771</v>
      </c>
      <c r="B953" s="44" t="s">
        <v>1772</v>
      </c>
      <c r="C953" s="70">
        <f>IFERROR(VLOOKUP(A953,Sheet2!A:D,4,0),0)</f>
        <v>0</v>
      </c>
      <c r="D953" s="71"/>
      <c r="E953" s="66"/>
    </row>
    <row r="954" ht="20.25" customHeight="1" spans="1:5">
      <c r="A954" s="43" t="s">
        <v>1773</v>
      </c>
      <c r="B954" s="44" t="s">
        <v>1774</v>
      </c>
      <c r="C954" s="70">
        <v>14</v>
      </c>
      <c r="D954" s="71">
        <v>1.125582</v>
      </c>
      <c r="E954" s="66">
        <f>D954/C954*100%</f>
        <v>0.0803987142857143</v>
      </c>
    </row>
    <row r="955" ht="20.25" customHeight="1" spans="1:5">
      <c r="A955" s="43" t="s">
        <v>1775</v>
      </c>
      <c r="B955" s="44" t="s">
        <v>1776</v>
      </c>
      <c r="C955" s="70">
        <f>IFERROR(VLOOKUP(A955,Sheet2!A:D,4,0),0)</f>
        <v>0</v>
      </c>
      <c r="D955" s="71"/>
      <c r="E955" s="66"/>
    </row>
    <row r="956" ht="20.25" customHeight="1" spans="1:5">
      <c r="A956" s="43" t="s">
        <v>1777</v>
      </c>
      <c r="B956" s="44" t="s">
        <v>1778</v>
      </c>
      <c r="C956" s="70">
        <f>IFERROR(VLOOKUP(A956,Sheet2!A:D,4,0),0)</f>
        <v>0</v>
      </c>
      <c r="D956" s="71"/>
      <c r="E956" s="66"/>
    </row>
    <row r="957" ht="20.25" customHeight="1" spans="1:5">
      <c r="A957" s="43" t="s">
        <v>1779</v>
      </c>
      <c r="B957" s="85" t="s">
        <v>1780</v>
      </c>
      <c r="C957" s="70">
        <f>IFERROR(VLOOKUP(A957,Sheet2!A:D,4,0),0)</f>
        <v>0</v>
      </c>
      <c r="D957" s="71"/>
      <c r="E957" s="66"/>
    </row>
    <row r="958" ht="20.25" customHeight="1" spans="1:5">
      <c r="A958" s="37" t="s">
        <v>1781</v>
      </c>
      <c r="B958" s="42" t="s">
        <v>1782</v>
      </c>
      <c r="C958" s="67">
        <f>SUM(C959:C960)</f>
        <v>0</v>
      </c>
      <c r="D958" s="71">
        <f>SUM(D959:D960)</f>
        <v>0</v>
      </c>
      <c r="E958" s="66"/>
    </row>
    <row r="959" ht="20.25" customHeight="1" spans="1:5">
      <c r="A959" s="43" t="s">
        <v>1783</v>
      </c>
      <c r="B959" s="44" t="s">
        <v>1784</v>
      </c>
      <c r="C959" s="70">
        <f>IFERROR(VLOOKUP(A959,Sheet2!A:D,4,0),0)</f>
        <v>0</v>
      </c>
      <c r="D959" s="71">
        <v>0</v>
      </c>
      <c r="E959" s="66"/>
    </row>
    <row r="960" ht="20.25" customHeight="1" spans="1:5">
      <c r="A960" s="43" t="s">
        <v>1785</v>
      </c>
      <c r="B960" s="44" t="s">
        <v>1786</v>
      </c>
      <c r="C960" s="70">
        <f>IFERROR(VLOOKUP(A960,Sheet2!A:D,4,0),0)</f>
        <v>0</v>
      </c>
      <c r="D960" s="71">
        <v>0</v>
      </c>
      <c r="E960" s="66"/>
    </row>
    <row r="961" ht="20.25" customHeight="1" spans="1:5">
      <c r="A961" s="37" t="s">
        <v>1787</v>
      </c>
      <c r="B961" s="42" t="s">
        <v>1788</v>
      </c>
      <c r="C961" s="67">
        <f>SUM(C962:C963)</f>
        <v>35</v>
      </c>
      <c r="D961" s="68">
        <f>SUM(D962:D963)</f>
        <v>1684.487676</v>
      </c>
      <c r="E961" s="66">
        <f t="shared" ref="E961:E965" si="20">D961/C961*100%</f>
        <v>48.1282193142857</v>
      </c>
    </row>
    <row r="962" ht="20.25" customHeight="1" spans="1:5">
      <c r="A962" s="43" t="s">
        <v>1789</v>
      </c>
      <c r="B962" s="44" t="s">
        <v>1790</v>
      </c>
      <c r="C962" s="70">
        <f>IFERROR(VLOOKUP(A962,Sheet2!A:D,4,0),0)</f>
        <v>0</v>
      </c>
      <c r="D962" s="71">
        <v>0</v>
      </c>
      <c r="E962" s="66"/>
    </row>
    <row r="963" ht="20.25" customHeight="1" spans="1:5">
      <c r="A963" s="84" t="s">
        <v>1791</v>
      </c>
      <c r="B963" s="85" t="s">
        <v>1792</v>
      </c>
      <c r="C963" s="70">
        <v>35</v>
      </c>
      <c r="D963" s="71">
        <v>1684.487676</v>
      </c>
      <c r="E963" s="66">
        <f t="shared" si="20"/>
        <v>48.1282193142857</v>
      </c>
    </row>
    <row r="964" ht="20.25" customHeight="1" spans="1:5">
      <c r="A964" s="37" t="s">
        <v>1793</v>
      </c>
      <c r="B964" s="42" t="s">
        <v>35</v>
      </c>
      <c r="C964" s="67">
        <f>C965+C988+C998+C1008+C1013+C1020+C1025</f>
        <v>10</v>
      </c>
      <c r="D964" s="68">
        <f>D965+D988+D998+D1008+D1013+D1020+D1025</f>
        <v>5.099436</v>
      </c>
      <c r="E964" s="66">
        <f t="shared" si="20"/>
        <v>0.5099436</v>
      </c>
    </row>
    <row r="965" ht="20.25" customHeight="1" spans="1:5">
      <c r="A965" s="37" t="s">
        <v>1794</v>
      </c>
      <c r="B965" s="42" t="s">
        <v>1795</v>
      </c>
      <c r="C965" s="67">
        <f>SUM(C966:C987)</f>
        <v>10</v>
      </c>
      <c r="D965" s="68">
        <f>SUM(D966:D987)</f>
        <v>5.099436</v>
      </c>
      <c r="E965" s="66">
        <f t="shared" si="20"/>
        <v>0.5099436</v>
      </c>
    </row>
    <row r="966" ht="20.25" customHeight="1" spans="1:5">
      <c r="A966" s="43" t="s">
        <v>1796</v>
      </c>
      <c r="B966" s="44" t="s">
        <v>120</v>
      </c>
      <c r="C966" s="70">
        <f>IFERROR(VLOOKUP(A966,Sheet2!A:D,4,0),0)</f>
        <v>0</v>
      </c>
      <c r="D966" s="71"/>
      <c r="E966" s="66"/>
    </row>
    <row r="967" ht="20.25" customHeight="1" spans="1:5">
      <c r="A967" s="43" t="s">
        <v>1797</v>
      </c>
      <c r="B967" s="44" t="s">
        <v>122</v>
      </c>
      <c r="C967" s="70">
        <f>IFERROR(VLOOKUP(A967,Sheet2!A:D,4,0),0)</f>
        <v>0</v>
      </c>
      <c r="D967" s="71"/>
      <c r="E967" s="66"/>
    </row>
    <row r="968" ht="20.25" customHeight="1" spans="1:5">
      <c r="A968" s="43" t="s">
        <v>1798</v>
      </c>
      <c r="B968" s="44" t="s">
        <v>124</v>
      </c>
      <c r="C968" s="70">
        <f>IFERROR(VLOOKUP(A968,Sheet2!A:D,4,0),0)</f>
        <v>0</v>
      </c>
      <c r="D968" s="71"/>
      <c r="E968" s="66"/>
    </row>
    <row r="969" ht="20.25" customHeight="1" spans="1:5">
      <c r="A969" s="43" t="s">
        <v>1799</v>
      </c>
      <c r="B969" s="44" t="s">
        <v>1800</v>
      </c>
      <c r="C969" s="70">
        <f>IFERROR(VLOOKUP(A969,Sheet2!A:D,4,0),0)</f>
        <v>0</v>
      </c>
      <c r="D969" s="71"/>
      <c r="E969" s="66"/>
    </row>
    <row r="970" ht="20.25" customHeight="1" spans="1:5">
      <c r="A970" s="43" t="s">
        <v>1801</v>
      </c>
      <c r="B970" s="44" t="s">
        <v>1802</v>
      </c>
      <c r="C970" s="70">
        <v>10</v>
      </c>
      <c r="D970" s="71">
        <v>5.099436</v>
      </c>
      <c r="E970" s="66">
        <f>D970/C970*100%</f>
        <v>0.5099436</v>
      </c>
    </row>
    <row r="971" ht="20.25" customHeight="1" spans="1:5">
      <c r="A971" s="43" t="s">
        <v>1803</v>
      </c>
      <c r="B971" s="44" t="s">
        <v>1804</v>
      </c>
      <c r="C971" s="70">
        <f>IFERROR(VLOOKUP(A971,Sheet2!A:D,4,0),0)</f>
        <v>0</v>
      </c>
      <c r="D971" s="71"/>
      <c r="E971" s="66"/>
    </row>
    <row r="972" ht="20.25" customHeight="1" spans="1:5">
      <c r="A972" s="43" t="s">
        <v>1805</v>
      </c>
      <c r="B972" s="44" t="s">
        <v>1806</v>
      </c>
      <c r="C972" s="70"/>
      <c r="D972" s="71"/>
      <c r="E972" s="66"/>
    </row>
    <row r="973" ht="20.25" customHeight="1" spans="1:5">
      <c r="A973" s="43" t="s">
        <v>1807</v>
      </c>
      <c r="B973" s="44" t="s">
        <v>1808</v>
      </c>
      <c r="C973" s="70">
        <f>IFERROR(VLOOKUP(A973,Sheet2!A:D,4,0),0)</f>
        <v>0</v>
      </c>
      <c r="D973" s="71"/>
      <c r="E973" s="66"/>
    </row>
    <row r="974" ht="20.25" customHeight="1" spans="1:5">
      <c r="A974" s="43" t="s">
        <v>1809</v>
      </c>
      <c r="B974" s="44" t="s">
        <v>1810</v>
      </c>
      <c r="C974" s="70">
        <f>IFERROR(VLOOKUP(A974,Sheet2!A:D,4,0),0)</f>
        <v>0</v>
      </c>
      <c r="D974" s="71"/>
      <c r="E974" s="66"/>
    </row>
    <row r="975" ht="20.25" customHeight="1" spans="1:5">
      <c r="A975" s="43" t="s">
        <v>1811</v>
      </c>
      <c r="B975" s="44" t="s">
        <v>1812</v>
      </c>
      <c r="C975" s="70">
        <f>IFERROR(VLOOKUP(A975,Sheet2!A:D,4,0),0)</f>
        <v>0</v>
      </c>
      <c r="D975" s="71"/>
      <c r="E975" s="66"/>
    </row>
    <row r="976" ht="20.25" customHeight="1" spans="1:5">
      <c r="A976" s="43" t="s">
        <v>1813</v>
      </c>
      <c r="B976" s="44" t="s">
        <v>1814</v>
      </c>
      <c r="C976" s="70">
        <f>IFERROR(VLOOKUP(A976,Sheet2!A:D,4,0),0)</f>
        <v>0</v>
      </c>
      <c r="D976" s="71"/>
      <c r="E976" s="66"/>
    </row>
    <row r="977" ht="20.25" customHeight="1" spans="1:5">
      <c r="A977" s="43" t="s">
        <v>1815</v>
      </c>
      <c r="B977" s="44" t="s">
        <v>1816</v>
      </c>
      <c r="C977" s="70">
        <f>IFERROR(VLOOKUP(A977,Sheet2!A:D,4,0),0)</f>
        <v>0</v>
      </c>
      <c r="D977" s="71"/>
      <c r="E977" s="66"/>
    </row>
    <row r="978" ht="20.25" customHeight="1" spans="1:5">
      <c r="A978" s="43" t="s">
        <v>1817</v>
      </c>
      <c r="B978" s="44" t="s">
        <v>1818</v>
      </c>
      <c r="C978" s="70">
        <f>IFERROR(VLOOKUP(A978,Sheet2!A:D,4,0),0)</f>
        <v>0</v>
      </c>
      <c r="D978" s="71"/>
      <c r="E978" s="66"/>
    </row>
    <row r="979" ht="20.25" customHeight="1" spans="1:5">
      <c r="A979" s="43" t="s">
        <v>1819</v>
      </c>
      <c r="B979" s="44" t="s">
        <v>1820</v>
      </c>
      <c r="C979" s="70">
        <f>IFERROR(VLOOKUP(A979,Sheet2!A:D,4,0),0)</f>
        <v>0</v>
      </c>
      <c r="D979" s="71"/>
      <c r="E979" s="66"/>
    </row>
    <row r="980" ht="20.25" customHeight="1" spans="1:5">
      <c r="A980" s="43" t="s">
        <v>1821</v>
      </c>
      <c r="B980" s="44" t="s">
        <v>1822</v>
      </c>
      <c r="C980" s="70">
        <f>IFERROR(VLOOKUP(A980,Sheet2!A:D,4,0),0)</f>
        <v>0</v>
      </c>
      <c r="D980" s="71"/>
      <c r="E980" s="66"/>
    </row>
    <row r="981" ht="20.25" customHeight="1" spans="1:5">
      <c r="A981" s="43" t="s">
        <v>1823</v>
      </c>
      <c r="B981" s="44" t="s">
        <v>1824</v>
      </c>
      <c r="C981" s="70">
        <f>IFERROR(VLOOKUP(A981,Sheet2!A:D,4,0),0)</f>
        <v>0</v>
      </c>
      <c r="D981" s="71"/>
      <c r="E981" s="66"/>
    </row>
    <row r="982" ht="20.25" customHeight="1" spans="1:5">
      <c r="A982" s="43" t="s">
        <v>1825</v>
      </c>
      <c r="B982" s="44" t="s">
        <v>1826</v>
      </c>
      <c r="C982" s="70">
        <f>IFERROR(VLOOKUP(A982,Sheet2!A:D,4,0),0)</f>
        <v>0</v>
      </c>
      <c r="D982" s="71"/>
      <c r="E982" s="66"/>
    </row>
    <row r="983" ht="20.25" customHeight="1" spans="1:5">
      <c r="A983" s="43" t="s">
        <v>1827</v>
      </c>
      <c r="B983" s="44" t="s">
        <v>1828</v>
      </c>
      <c r="C983" s="70">
        <f>IFERROR(VLOOKUP(A983,Sheet2!A:D,4,0),0)</f>
        <v>0</v>
      </c>
      <c r="D983" s="71"/>
      <c r="E983" s="66"/>
    </row>
    <row r="984" ht="20.25" customHeight="1" spans="1:5">
      <c r="A984" s="43" t="s">
        <v>1829</v>
      </c>
      <c r="B984" s="44" t="s">
        <v>1830</v>
      </c>
      <c r="C984" s="70">
        <f>IFERROR(VLOOKUP(A984,Sheet2!A:D,4,0),0)</f>
        <v>0</v>
      </c>
      <c r="D984" s="71"/>
      <c r="E984" s="66"/>
    </row>
    <row r="985" ht="20.25" customHeight="1" spans="1:5">
      <c r="A985" s="43" t="s">
        <v>1831</v>
      </c>
      <c r="B985" s="44" t="s">
        <v>1832</v>
      </c>
      <c r="C985" s="70">
        <f>IFERROR(VLOOKUP(A985,Sheet2!A:D,4,0),0)</f>
        <v>0</v>
      </c>
      <c r="D985" s="71"/>
      <c r="E985" s="66"/>
    </row>
    <row r="986" ht="20.25" customHeight="1" spans="1:5">
      <c r="A986" s="43" t="s">
        <v>1833</v>
      </c>
      <c r="B986" s="44" t="s">
        <v>1834</v>
      </c>
      <c r="C986" s="70">
        <f>IFERROR(VLOOKUP(A986,Sheet2!A:D,4,0),0)</f>
        <v>0</v>
      </c>
      <c r="D986" s="71"/>
      <c r="E986" s="66"/>
    </row>
    <row r="987" ht="20.25" customHeight="1" spans="1:5">
      <c r="A987" s="43" t="s">
        <v>1835</v>
      </c>
      <c r="B987" s="44" t="s">
        <v>1836</v>
      </c>
      <c r="C987" s="70">
        <f>IFERROR(VLOOKUP(A987,Sheet2!A:D,4,0),0)</f>
        <v>0</v>
      </c>
      <c r="D987" s="71"/>
      <c r="E987" s="66"/>
    </row>
    <row r="988" ht="20.25" customHeight="1" spans="1:5">
      <c r="A988" s="37" t="s">
        <v>1837</v>
      </c>
      <c r="B988" s="42" t="s">
        <v>1838</v>
      </c>
      <c r="C988" s="67">
        <f>SUM(C989:C997)</f>
        <v>0</v>
      </c>
      <c r="D988" s="71">
        <v>0</v>
      </c>
      <c r="E988" s="66"/>
    </row>
    <row r="989" ht="20.25" customHeight="1" spans="1:5">
      <c r="A989" s="43" t="s">
        <v>1839</v>
      </c>
      <c r="B989" s="44" t="s">
        <v>120</v>
      </c>
      <c r="C989" s="70">
        <f>IFERROR(VLOOKUP(A989,Sheet2!A:D,4,0),0)</f>
        <v>0</v>
      </c>
      <c r="D989" s="71">
        <v>0</v>
      </c>
      <c r="E989" s="66"/>
    </row>
    <row r="990" ht="20.25" customHeight="1" spans="1:5">
      <c r="A990" s="43" t="s">
        <v>1840</v>
      </c>
      <c r="B990" s="44" t="s">
        <v>122</v>
      </c>
      <c r="C990" s="70">
        <f>IFERROR(VLOOKUP(A990,Sheet2!A:D,4,0),0)</f>
        <v>0</v>
      </c>
      <c r="D990" s="71">
        <v>0</v>
      </c>
      <c r="E990" s="66"/>
    </row>
    <row r="991" ht="20.25" customHeight="1" spans="1:5">
      <c r="A991" s="43" t="s">
        <v>1841</v>
      </c>
      <c r="B991" s="44" t="s">
        <v>124</v>
      </c>
      <c r="C991" s="70">
        <f>IFERROR(VLOOKUP(A991,Sheet2!A:D,4,0),0)</f>
        <v>0</v>
      </c>
      <c r="D991" s="71">
        <v>0</v>
      </c>
      <c r="E991" s="66"/>
    </row>
    <row r="992" ht="20.25" customHeight="1" spans="1:5">
      <c r="A992" s="43" t="s">
        <v>1842</v>
      </c>
      <c r="B992" s="44" t="s">
        <v>1843</v>
      </c>
      <c r="C992" s="70">
        <f>IFERROR(VLOOKUP(A992,Sheet2!A:D,4,0),0)</f>
        <v>0</v>
      </c>
      <c r="D992" s="71">
        <v>0</v>
      </c>
      <c r="E992" s="66"/>
    </row>
    <row r="993" ht="20.25" customHeight="1" spans="1:5">
      <c r="A993" s="43" t="s">
        <v>1844</v>
      </c>
      <c r="B993" s="44" t="s">
        <v>1845</v>
      </c>
      <c r="C993" s="70">
        <f>IFERROR(VLOOKUP(A993,Sheet2!A:D,4,0),0)</f>
        <v>0</v>
      </c>
      <c r="D993" s="71">
        <v>0</v>
      </c>
      <c r="E993" s="66"/>
    </row>
    <row r="994" ht="20.25" customHeight="1" spans="1:5">
      <c r="A994" s="43" t="s">
        <v>1846</v>
      </c>
      <c r="B994" s="44" t="s">
        <v>1847</v>
      </c>
      <c r="C994" s="70">
        <f>IFERROR(VLOOKUP(A994,Sheet2!A:D,4,0),0)</f>
        <v>0</v>
      </c>
      <c r="D994" s="71">
        <v>0</v>
      </c>
      <c r="E994" s="66"/>
    </row>
    <row r="995" ht="20.25" customHeight="1" spans="1:5">
      <c r="A995" s="43" t="s">
        <v>1848</v>
      </c>
      <c r="B995" s="44" t="s">
        <v>1849</v>
      </c>
      <c r="C995" s="70">
        <f>IFERROR(VLOOKUP(A995,Sheet2!A:D,4,0),0)</f>
        <v>0</v>
      </c>
      <c r="D995" s="71">
        <v>0</v>
      </c>
      <c r="E995" s="66"/>
    </row>
    <row r="996" ht="20.25" customHeight="1" spans="1:5">
      <c r="A996" s="43" t="s">
        <v>1850</v>
      </c>
      <c r="B996" s="44" t="s">
        <v>1851</v>
      </c>
      <c r="C996" s="70">
        <f>IFERROR(VLOOKUP(A996,Sheet2!A:D,4,0),0)</f>
        <v>0</v>
      </c>
      <c r="D996" s="71">
        <v>0</v>
      </c>
      <c r="E996" s="66"/>
    </row>
    <row r="997" ht="20.25" customHeight="1" spans="1:5">
      <c r="A997" s="43" t="s">
        <v>1852</v>
      </c>
      <c r="B997" s="44" t="s">
        <v>1853</v>
      </c>
      <c r="C997" s="70">
        <f>IFERROR(VLOOKUP(A997,Sheet2!A:D,4,0),0)</f>
        <v>0</v>
      </c>
      <c r="D997" s="71">
        <v>0</v>
      </c>
      <c r="E997" s="66"/>
    </row>
    <row r="998" ht="20.25" customHeight="1" spans="1:5">
      <c r="A998" s="37" t="s">
        <v>1854</v>
      </c>
      <c r="B998" s="42" t="s">
        <v>1855</v>
      </c>
      <c r="C998" s="67">
        <f>SUM(C999:C1007)</f>
        <v>0</v>
      </c>
      <c r="D998" s="71">
        <v>0</v>
      </c>
      <c r="E998" s="66"/>
    </row>
    <row r="999" ht="20.25" customHeight="1" spans="1:5">
      <c r="A999" s="43" t="s">
        <v>1856</v>
      </c>
      <c r="B999" s="44" t="s">
        <v>120</v>
      </c>
      <c r="C999" s="70">
        <f>IFERROR(VLOOKUP(A999,Sheet2!A:D,4,0),0)</f>
        <v>0</v>
      </c>
      <c r="D999" s="71">
        <v>0</v>
      </c>
      <c r="E999" s="66"/>
    </row>
    <row r="1000" ht="20.25" customHeight="1" spans="1:5">
      <c r="A1000" s="43" t="s">
        <v>1857</v>
      </c>
      <c r="B1000" s="44" t="s">
        <v>122</v>
      </c>
      <c r="C1000" s="70">
        <f>IFERROR(VLOOKUP(A1000,Sheet2!A:D,4,0),0)</f>
        <v>0</v>
      </c>
      <c r="D1000" s="71">
        <v>0</v>
      </c>
      <c r="E1000" s="66"/>
    </row>
    <row r="1001" ht="20.25" customHeight="1" spans="1:5">
      <c r="A1001" s="43" t="s">
        <v>1858</v>
      </c>
      <c r="B1001" s="44" t="s">
        <v>124</v>
      </c>
      <c r="C1001" s="70">
        <f>IFERROR(VLOOKUP(A1001,Sheet2!A:D,4,0),0)</f>
        <v>0</v>
      </c>
      <c r="D1001" s="71">
        <v>0</v>
      </c>
      <c r="E1001" s="66"/>
    </row>
    <row r="1002" ht="20.25" customHeight="1" spans="1:5">
      <c r="A1002" s="43" t="s">
        <v>1859</v>
      </c>
      <c r="B1002" s="44" t="s">
        <v>1860</v>
      </c>
      <c r="C1002" s="70">
        <f>IFERROR(VLOOKUP(A1002,Sheet2!A:D,4,0),0)</f>
        <v>0</v>
      </c>
      <c r="D1002" s="71">
        <v>0</v>
      </c>
      <c r="E1002" s="66"/>
    </row>
    <row r="1003" ht="20.25" customHeight="1" spans="1:5">
      <c r="A1003" s="43" t="s">
        <v>1861</v>
      </c>
      <c r="B1003" s="44" t="s">
        <v>1862</v>
      </c>
      <c r="C1003" s="70">
        <f>IFERROR(VLOOKUP(A1003,Sheet2!A:D,4,0),0)</f>
        <v>0</v>
      </c>
      <c r="D1003" s="71">
        <v>0</v>
      </c>
      <c r="E1003" s="66"/>
    </row>
    <row r="1004" ht="20.25" customHeight="1" spans="1:5">
      <c r="A1004" s="43" t="s">
        <v>1863</v>
      </c>
      <c r="B1004" s="44" t="s">
        <v>1864</v>
      </c>
      <c r="C1004" s="70">
        <f>IFERROR(VLOOKUP(A1004,Sheet2!A:D,4,0),0)</f>
        <v>0</v>
      </c>
      <c r="D1004" s="71">
        <v>0</v>
      </c>
      <c r="E1004" s="66"/>
    </row>
    <row r="1005" ht="20.25" customHeight="1" spans="1:5">
      <c r="A1005" s="43" t="s">
        <v>1865</v>
      </c>
      <c r="B1005" s="44" t="s">
        <v>1866</v>
      </c>
      <c r="C1005" s="70">
        <f>IFERROR(VLOOKUP(A1005,Sheet2!A:D,4,0),0)</f>
        <v>0</v>
      </c>
      <c r="D1005" s="71">
        <v>0</v>
      </c>
      <c r="E1005" s="66"/>
    </row>
    <row r="1006" ht="20.25" customHeight="1" spans="1:5">
      <c r="A1006" s="43" t="s">
        <v>1867</v>
      </c>
      <c r="B1006" s="44" t="s">
        <v>1868</v>
      </c>
      <c r="C1006" s="70">
        <f>IFERROR(VLOOKUP(A1006,Sheet2!A:D,4,0),0)</f>
        <v>0</v>
      </c>
      <c r="D1006" s="71">
        <v>0</v>
      </c>
      <c r="E1006" s="66"/>
    </row>
    <row r="1007" ht="20.25" customHeight="1" spans="1:5">
      <c r="A1007" s="43" t="s">
        <v>1869</v>
      </c>
      <c r="B1007" s="44" t="s">
        <v>1870</v>
      </c>
      <c r="C1007" s="70">
        <f>IFERROR(VLOOKUP(A1007,Sheet2!A:D,4,0),0)</f>
        <v>0</v>
      </c>
      <c r="D1007" s="71">
        <v>0</v>
      </c>
      <c r="E1007" s="66"/>
    </row>
    <row r="1008" ht="20.25" customHeight="1" spans="1:5">
      <c r="A1008" s="37" t="s">
        <v>1871</v>
      </c>
      <c r="B1008" s="42" t="s">
        <v>1872</v>
      </c>
      <c r="C1008" s="67">
        <f>SUM(C1009:C1012)</f>
        <v>0</v>
      </c>
      <c r="D1008" s="71">
        <v>0</v>
      </c>
      <c r="E1008" s="66"/>
    </row>
    <row r="1009" ht="20.25" customHeight="1" spans="1:5">
      <c r="A1009" s="43" t="s">
        <v>1873</v>
      </c>
      <c r="B1009" s="44" t="s">
        <v>1874</v>
      </c>
      <c r="C1009" s="70">
        <f>IFERROR(VLOOKUP(A1009,Sheet2!A:D,4,0),0)</f>
        <v>0</v>
      </c>
      <c r="D1009" s="71">
        <v>0</v>
      </c>
      <c r="E1009" s="66"/>
    </row>
    <row r="1010" ht="20.25" customHeight="1" spans="1:5">
      <c r="A1010" s="43" t="s">
        <v>1875</v>
      </c>
      <c r="B1010" s="44" t="s">
        <v>1876</v>
      </c>
      <c r="C1010" s="70">
        <f>IFERROR(VLOOKUP(A1010,Sheet2!A:D,4,0),0)</f>
        <v>0</v>
      </c>
      <c r="D1010" s="71">
        <v>0</v>
      </c>
      <c r="E1010" s="66"/>
    </row>
    <row r="1011" ht="20.25" customHeight="1" spans="1:5">
      <c r="A1011" s="43" t="s">
        <v>1877</v>
      </c>
      <c r="B1011" s="44" t="s">
        <v>1878</v>
      </c>
      <c r="C1011" s="70">
        <f>IFERROR(VLOOKUP(A1011,Sheet2!A:D,4,0),0)</f>
        <v>0</v>
      </c>
      <c r="D1011" s="71">
        <v>0</v>
      </c>
      <c r="E1011" s="66"/>
    </row>
    <row r="1012" ht="20.25" customHeight="1" spans="1:5">
      <c r="A1012" s="43" t="s">
        <v>1879</v>
      </c>
      <c r="B1012" s="44" t="s">
        <v>1880</v>
      </c>
      <c r="C1012" s="70">
        <f>IFERROR(VLOOKUP(A1012,Sheet2!A:D,4,0),0)</f>
        <v>0</v>
      </c>
      <c r="D1012" s="71">
        <v>0</v>
      </c>
      <c r="E1012" s="66"/>
    </row>
    <row r="1013" ht="20.25" customHeight="1" spans="1:5">
      <c r="A1013" s="37" t="s">
        <v>1881</v>
      </c>
      <c r="B1013" s="42" t="s">
        <v>1882</v>
      </c>
      <c r="C1013" s="67">
        <f>SUM(C1014:C1019)</f>
        <v>0</v>
      </c>
      <c r="D1013" s="71">
        <v>0</v>
      </c>
      <c r="E1013" s="66"/>
    </row>
    <row r="1014" ht="20.25" customHeight="1" spans="1:5">
      <c r="A1014" s="43" t="s">
        <v>1883</v>
      </c>
      <c r="B1014" s="44" t="s">
        <v>120</v>
      </c>
      <c r="C1014" s="70">
        <f>IFERROR(VLOOKUP(A1014,Sheet2!A:D,4,0),0)</f>
        <v>0</v>
      </c>
      <c r="D1014" s="71">
        <v>0</v>
      </c>
      <c r="E1014" s="66"/>
    </row>
    <row r="1015" ht="20.25" customHeight="1" spans="1:5">
      <c r="A1015" s="43" t="s">
        <v>1884</v>
      </c>
      <c r="B1015" s="44" t="s">
        <v>122</v>
      </c>
      <c r="C1015" s="70">
        <f>IFERROR(VLOOKUP(A1015,Sheet2!A:D,4,0),0)</f>
        <v>0</v>
      </c>
      <c r="D1015" s="71">
        <v>0</v>
      </c>
      <c r="E1015" s="66"/>
    </row>
    <row r="1016" ht="20.25" customHeight="1" spans="1:5">
      <c r="A1016" s="43" t="s">
        <v>1885</v>
      </c>
      <c r="B1016" s="44" t="s">
        <v>124</v>
      </c>
      <c r="C1016" s="70">
        <f>IFERROR(VLOOKUP(A1016,Sheet2!A:D,4,0),0)</f>
        <v>0</v>
      </c>
      <c r="D1016" s="71">
        <v>0</v>
      </c>
      <c r="E1016" s="66"/>
    </row>
    <row r="1017" ht="20.25" customHeight="1" spans="1:5">
      <c r="A1017" s="43" t="s">
        <v>1886</v>
      </c>
      <c r="B1017" s="44" t="s">
        <v>1851</v>
      </c>
      <c r="C1017" s="70">
        <f>IFERROR(VLOOKUP(A1017,Sheet2!A:D,4,0),0)</f>
        <v>0</v>
      </c>
      <c r="D1017" s="71">
        <v>0</v>
      </c>
      <c r="E1017" s="66"/>
    </row>
    <row r="1018" ht="20.25" customHeight="1" spans="1:5">
      <c r="A1018" s="43" t="s">
        <v>1887</v>
      </c>
      <c r="B1018" s="44" t="s">
        <v>1888</v>
      </c>
      <c r="C1018" s="70">
        <f>IFERROR(VLOOKUP(A1018,Sheet2!A:D,4,0),0)</f>
        <v>0</v>
      </c>
      <c r="D1018" s="71">
        <v>0</v>
      </c>
      <c r="E1018" s="66"/>
    </row>
    <row r="1019" ht="20.25" customHeight="1" spans="1:5">
      <c r="A1019" s="43" t="s">
        <v>1889</v>
      </c>
      <c r="B1019" s="44" t="s">
        <v>1890</v>
      </c>
      <c r="C1019" s="70">
        <f>IFERROR(VLOOKUP(A1019,Sheet2!A:D,4,0),0)</f>
        <v>0</v>
      </c>
      <c r="D1019" s="71">
        <v>0</v>
      </c>
      <c r="E1019" s="66"/>
    </row>
    <row r="1020" ht="20.25" customHeight="1" spans="1:5">
      <c r="A1020" s="37" t="s">
        <v>1891</v>
      </c>
      <c r="B1020" s="42" t="s">
        <v>1892</v>
      </c>
      <c r="C1020" s="67">
        <f>SUM(C1021:C1024)</f>
        <v>0</v>
      </c>
      <c r="D1020" s="68">
        <f>SUM(D1021:D1024)</f>
        <v>0</v>
      </c>
      <c r="E1020" s="66"/>
    </row>
    <row r="1021" ht="20.25" customHeight="1" spans="1:5">
      <c r="A1021" s="43" t="s">
        <v>1893</v>
      </c>
      <c r="B1021" s="44" t="s">
        <v>1894</v>
      </c>
      <c r="C1021" s="70">
        <f>IFERROR(VLOOKUP(A1021,Sheet2!A:D,4,0),0)</f>
        <v>0</v>
      </c>
      <c r="D1021" s="79"/>
      <c r="E1021" s="66"/>
    </row>
    <row r="1022" ht="20.25" customHeight="1" spans="1:5">
      <c r="A1022" s="43" t="s">
        <v>1895</v>
      </c>
      <c r="B1022" s="44" t="s">
        <v>1896</v>
      </c>
      <c r="C1022" s="70">
        <f>IFERROR(VLOOKUP(A1022,Sheet2!A:D,4,0),0)</f>
        <v>0</v>
      </c>
      <c r="D1022" s="71">
        <v>0</v>
      </c>
      <c r="E1022" s="66"/>
    </row>
    <row r="1023" ht="20.25" customHeight="1" spans="1:5">
      <c r="A1023" s="43" t="s">
        <v>1897</v>
      </c>
      <c r="B1023" s="44" t="s">
        <v>1898</v>
      </c>
      <c r="C1023" s="70">
        <f>IFERROR(VLOOKUP(A1023,Sheet2!A:D,4,0),0)</f>
        <v>0</v>
      </c>
      <c r="D1023" s="71">
        <v>0</v>
      </c>
      <c r="E1023" s="66"/>
    </row>
    <row r="1024" ht="20.25" customHeight="1" spans="1:5">
      <c r="A1024" s="43" t="s">
        <v>1899</v>
      </c>
      <c r="B1024" s="44" t="s">
        <v>1900</v>
      </c>
      <c r="C1024" s="70">
        <f>IFERROR(VLOOKUP(A1024,Sheet2!A:D,4,0),0)</f>
        <v>0</v>
      </c>
      <c r="D1024" s="71">
        <v>0</v>
      </c>
      <c r="E1024" s="66"/>
    </row>
    <row r="1025" ht="20.25" customHeight="1" spans="1:5">
      <c r="A1025" s="37" t="s">
        <v>1901</v>
      </c>
      <c r="B1025" s="42" t="s">
        <v>1902</v>
      </c>
      <c r="C1025" s="67">
        <f>SUM(C1026:C1027)</f>
        <v>0</v>
      </c>
      <c r="D1025" s="71">
        <v>0</v>
      </c>
      <c r="E1025" s="66"/>
    </row>
    <row r="1026" ht="20.25" customHeight="1" spans="1:5">
      <c r="A1026" s="43" t="s">
        <v>1903</v>
      </c>
      <c r="B1026" s="44" t="s">
        <v>1904</v>
      </c>
      <c r="C1026" s="70">
        <f>IFERROR(VLOOKUP(A1026,Sheet2!A:D,4,0),0)</f>
        <v>0</v>
      </c>
      <c r="D1026" s="71">
        <v>0</v>
      </c>
      <c r="E1026" s="66"/>
    </row>
    <row r="1027" ht="20.25" customHeight="1" spans="1:5">
      <c r="A1027" s="43" t="s">
        <v>1905</v>
      </c>
      <c r="B1027" s="44" t="s">
        <v>1906</v>
      </c>
      <c r="C1027" s="70">
        <f>IFERROR(VLOOKUP(A1027,Sheet2!A:D,4,0),0)</f>
        <v>0</v>
      </c>
      <c r="D1027" s="71">
        <v>0</v>
      </c>
      <c r="E1027" s="66"/>
    </row>
    <row r="1028" ht="20.25" customHeight="1" spans="1:5">
      <c r="A1028" s="37" t="s">
        <v>1907</v>
      </c>
      <c r="B1028" s="42" t="s">
        <v>1908</v>
      </c>
      <c r="C1028" s="67">
        <f>C1029+C1039+C1055+C1060+C1071+C1078+C1085</f>
        <v>0</v>
      </c>
      <c r="D1028" s="71">
        <v>0</v>
      </c>
      <c r="E1028" s="66"/>
    </row>
    <row r="1029" ht="20.25" customHeight="1" spans="1:5">
      <c r="A1029" s="37" t="s">
        <v>1909</v>
      </c>
      <c r="B1029" s="42" t="s">
        <v>1910</v>
      </c>
      <c r="C1029" s="67">
        <f>SUM(C1030:C1038)</f>
        <v>0</v>
      </c>
      <c r="D1029" s="71">
        <v>0</v>
      </c>
      <c r="E1029" s="66"/>
    </row>
    <row r="1030" ht="20.25" customHeight="1" spans="1:5">
      <c r="A1030" s="43" t="s">
        <v>1911</v>
      </c>
      <c r="B1030" s="44" t="s">
        <v>120</v>
      </c>
      <c r="C1030" s="70">
        <f>IFERROR(VLOOKUP(A1030,Sheet2!A:D,4,0),0)</f>
        <v>0</v>
      </c>
      <c r="D1030" s="71">
        <v>0</v>
      </c>
      <c r="E1030" s="66"/>
    </row>
    <row r="1031" ht="20.25" customHeight="1" spans="1:5">
      <c r="A1031" s="43" t="s">
        <v>1912</v>
      </c>
      <c r="B1031" s="44" t="s">
        <v>122</v>
      </c>
      <c r="C1031" s="70">
        <f>IFERROR(VLOOKUP(A1031,Sheet2!A:D,4,0),0)</f>
        <v>0</v>
      </c>
      <c r="D1031" s="71">
        <v>0</v>
      </c>
      <c r="E1031" s="66"/>
    </row>
    <row r="1032" ht="20.25" customHeight="1" spans="1:5">
      <c r="A1032" s="43" t="s">
        <v>1913</v>
      </c>
      <c r="B1032" s="44" t="s">
        <v>124</v>
      </c>
      <c r="C1032" s="70">
        <f>IFERROR(VLOOKUP(A1032,Sheet2!A:D,4,0),0)</f>
        <v>0</v>
      </c>
      <c r="D1032" s="71">
        <v>0</v>
      </c>
      <c r="E1032" s="66"/>
    </row>
    <row r="1033" ht="20.25" customHeight="1" spans="1:5">
      <c r="A1033" s="43" t="s">
        <v>1914</v>
      </c>
      <c r="B1033" s="44" t="s">
        <v>1915</v>
      </c>
      <c r="C1033" s="70">
        <f>IFERROR(VLOOKUP(A1033,Sheet2!A:D,4,0),0)</f>
        <v>0</v>
      </c>
      <c r="D1033" s="71">
        <v>0</v>
      </c>
      <c r="E1033" s="66"/>
    </row>
    <row r="1034" ht="20.25" customHeight="1" spans="1:5">
      <c r="A1034" s="43" t="s">
        <v>1916</v>
      </c>
      <c r="B1034" s="44" t="s">
        <v>1917</v>
      </c>
      <c r="C1034" s="70">
        <f>IFERROR(VLOOKUP(A1034,Sheet2!A:D,4,0),0)</f>
        <v>0</v>
      </c>
      <c r="D1034" s="71">
        <v>0</v>
      </c>
      <c r="E1034" s="66"/>
    </row>
    <row r="1035" ht="20.25" customHeight="1" spans="1:5">
      <c r="A1035" s="43" t="s">
        <v>1918</v>
      </c>
      <c r="B1035" s="44" t="s">
        <v>1919</v>
      </c>
      <c r="C1035" s="70">
        <f>IFERROR(VLOOKUP(A1035,Sheet2!A:D,4,0),0)</f>
        <v>0</v>
      </c>
      <c r="D1035" s="71">
        <v>0</v>
      </c>
      <c r="E1035" s="66"/>
    </row>
    <row r="1036" ht="20.25" customHeight="1" spans="1:5">
      <c r="A1036" s="43" t="s">
        <v>1920</v>
      </c>
      <c r="B1036" s="44" t="s">
        <v>1921</v>
      </c>
      <c r="C1036" s="70">
        <f>IFERROR(VLOOKUP(A1036,Sheet2!A:D,4,0),0)</f>
        <v>0</v>
      </c>
      <c r="D1036" s="71">
        <v>0</v>
      </c>
      <c r="E1036" s="66"/>
    </row>
    <row r="1037" ht="20.25" customHeight="1" spans="1:5">
      <c r="A1037" s="43" t="s">
        <v>1922</v>
      </c>
      <c r="B1037" s="44" t="s">
        <v>1923</v>
      </c>
      <c r="C1037" s="70">
        <f>IFERROR(VLOOKUP(A1037,Sheet2!A:D,4,0),0)</f>
        <v>0</v>
      </c>
      <c r="D1037" s="71">
        <v>0</v>
      </c>
      <c r="E1037" s="66"/>
    </row>
    <row r="1038" ht="20.25" customHeight="1" spans="1:5">
      <c r="A1038" s="43" t="s">
        <v>1924</v>
      </c>
      <c r="B1038" s="44" t="s">
        <v>1925</v>
      </c>
      <c r="C1038" s="70">
        <f>IFERROR(VLOOKUP(A1038,Sheet2!A:D,4,0),0)</f>
        <v>0</v>
      </c>
      <c r="D1038" s="71">
        <v>0</v>
      </c>
      <c r="E1038" s="66"/>
    </row>
    <row r="1039" ht="20.25" customHeight="1" spans="1:5">
      <c r="A1039" s="37" t="s">
        <v>1926</v>
      </c>
      <c r="B1039" s="42" t="s">
        <v>1927</v>
      </c>
      <c r="C1039" s="67">
        <f>SUM(C1040:C1054)</f>
        <v>0</v>
      </c>
      <c r="D1039" s="71">
        <v>0</v>
      </c>
      <c r="E1039" s="66"/>
    </row>
    <row r="1040" ht="20.25" customHeight="1" spans="1:5">
      <c r="A1040" s="43" t="s">
        <v>1928</v>
      </c>
      <c r="B1040" s="44" t="s">
        <v>120</v>
      </c>
      <c r="C1040" s="70">
        <f>IFERROR(VLOOKUP(A1040,Sheet2!A:D,4,0),0)</f>
        <v>0</v>
      </c>
      <c r="D1040" s="71">
        <v>0</v>
      </c>
      <c r="E1040" s="66"/>
    </row>
    <row r="1041" ht="20.25" customHeight="1" spans="1:5">
      <c r="A1041" s="43" t="s">
        <v>1929</v>
      </c>
      <c r="B1041" s="44" t="s">
        <v>122</v>
      </c>
      <c r="C1041" s="70">
        <f>IFERROR(VLOOKUP(A1041,Sheet2!A:D,4,0),0)</f>
        <v>0</v>
      </c>
      <c r="D1041" s="71">
        <v>0</v>
      </c>
      <c r="E1041" s="66"/>
    </row>
    <row r="1042" ht="20.25" customHeight="1" spans="1:5">
      <c r="A1042" s="43" t="s">
        <v>1930</v>
      </c>
      <c r="B1042" s="44" t="s">
        <v>124</v>
      </c>
      <c r="C1042" s="70">
        <f>IFERROR(VLOOKUP(A1042,Sheet2!A:D,4,0),0)</f>
        <v>0</v>
      </c>
      <c r="D1042" s="71">
        <v>0</v>
      </c>
      <c r="E1042" s="66"/>
    </row>
    <row r="1043" ht="20.25" customHeight="1" spans="1:5">
      <c r="A1043" s="43" t="s">
        <v>1931</v>
      </c>
      <c r="B1043" s="44" t="s">
        <v>1932</v>
      </c>
      <c r="C1043" s="70">
        <f>IFERROR(VLOOKUP(A1043,Sheet2!A:D,4,0),0)</f>
        <v>0</v>
      </c>
      <c r="D1043" s="71">
        <v>0</v>
      </c>
      <c r="E1043" s="66"/>
    </row>
    <row r="1044" ht="20.25" customHeight="1" spans="1:5">
      <c r="A1044" s="43" t="s">
        <v>1933</v>
      </c>
      <c r="B1044" s="44" t="s">
        <v>1934</v>
      </c>
      <c r="C1044" s="70">
        <f>IFERROR(VLOOKUP(A1044,Sheet2!A:D,4,0),0)</f>
        <v>0</v>
      </c>
      <c r="D1044" s="71">
        <v>0</v>
      </c>
      <c r="E1044" s="66"/>
    </row>
    <row r="1045" ht="20.25" customHeight="1" spans="1:5">
      <c r="A1045" s="43" t="s">
        <v>1935</v>
      </c>
      <c r="B1045" s="44" t="s">
        <v>1936</v>
      </c>
      <c r="C1045" s="70">
        <f>IFERROR(VLOOKUP(A1045,Sheet2!A:D,4,0),0)</f>
        <v>0</v>
      </c>
      <c r="D1045" s="71">
        <v>0</v>
      </c>
      <c r="E1045" s="66"/>
    </row>
    <row r="1046" ht="20.25" customHeight="1" spans="1:5">
      <c r="A1046" s="43" t="s">
        <v>1937</v>
      </c>
      <c r="B1046" s="44" t="s">
        <v>1938</v>
      </c>
      <c r="C1046" s="70">
        <f>IFERROR(VLOOKUP(A1046,Sheet2!A:D,4,0),0)</f>
        <v>0</v>
      </c>
      <c r="D1046" s="71">
        <v>0</v>
      </c>
      <c r="E1046" s="66"/>
    </row>
    <row r="1047" ht="20.25" customHeight="1" spans="1:5">
      <c r="A1047" s="43" t="s">
        <v>1939</v>
      </c>
      <c r="B1047" s="44" t="s">
        <v>1940</v>
      </c>
      <c r="C1047" s="70">
        <f>IFERROR(VLOOKUP(A1047,Sheet2!A:D,4,0),0)</f>
        <v>0</v>
      </c>
      <c r="D1047" s="71">
        <v>0</v>
      </c>
      <c r="E1047" s="66"/>
    </row>
    <row r="1048" ht="20.25" customHeight="1" spans="1:5">
      <c r="A1048" s="43" t="s">
        <v>1941</v>
      </c>
      <c r="B1048" s="44" t="s">
        <v>1942</v>
      </c>
      <c r="C1048" s="70">
        <f>IFERROR(VLOOKUP(A1048,Sheet2!A:D,4,0),0)</f>
        <v>0</v>
      </c>
      <c r="D1048" s="71">
        <v>0</v>
      </c>
      <c r="E1048" s="66"/>
    </row>
    <row r="1049" ht="20.25" customHeight="1" spans="1:5">
      <c r="A1049" s="43" t="s">
        <v>1943</v>
      </c>
      <c r="B1049" s="44" t="s">
        <v>1944</v>
      </c>
      <c r="C1049" s="70">
        <f>IFERROR(VLOOKUP(A1049,Sheet2!A:D,4,0),0)</f>
        <v>0</v>
      </c>
      <c r="D1049" s="71">
        <v>0</v>
      </c>
      <c r="E1049" s="66"/>
    </row>
    <row r="1050" ht="20.25" customHeight="1" spans="1:5">
      <c r="A1050" s="43" t="s">
        <v>1945</v>
      </c>
      <c r="B1050" s="44" t="s">
        <v>1946</v>
      </c>
      <c r="C1050" s="70">
        <f>IFERROR(VLOOKUP(A1050,Sheet2!A:D,4,0),0)</f>
        <v>0</v>
      </c>
      <c r="D1050" s="71">
        <v>0</v>
      </c>
      <c r="E1050" s="66"/>
    </row>
    <row r="1051" ht="20.25" customHeight="1" spans="1:5">
      <c r="A1051" s="43" t="s">
        <v>1947</v>
      </c>
      <c r="B1051" s="44" t="s">
        <v>1948</v>
      </c>
      <c r="C1051" s="70">
        <f>IFERROR(VLOOKUP(A1051,Sheet2!A:D,4,0),0)</f>
        <v>0</v>
      </c>
      <c r="D1051" s="71">
        <v>0</v>
      </c>
      <c r="E1051" s="66"/>
    </row>
    <row r="1052" ht="20.25" customHeight="1" spans="1:5">
      <c r="A1052" s="43" t="s">
        <v>1949</v>
      </c>
      <c r="B1052" s="44" t="s">
        <v>1950</v>
      </c>
      <c r="C1052" s="70">
        <f>IFERROR(VLOOKUP(A1052,Sheet2!A:D,4,0),0)</f>
        <v>0</v>
      </c>
      <c r="D1052" s="71">
        <v>0</v>
      </c>
      <c r="E1052" s="66"/>
    </row>
    <row r="1053" ht="20.25" customHeight="1" spans="1:5">
      <c r="A1053" s="43" t="s">
        <v>1951</v>
      </c>
      <c r="B1053" s="44" t="s">
        <v>1952</v>
      </c>
      <c r="C1053" s="70">
        <f>IFERROR(VLOOKUP(A1053,Sheet2!A:D,4,0),0)</f>
        <v>0</v>
      </c>
      <c r="D1053" s="71">
        <v>0</v>
      </c>
      <c r="E1053" s="66"/>
    </row>
    <row r="1054" ht="20.25" customHeight="1" spans="1:5">
      <c r="A1054" s="43" t="s">
        <v>1953</v>
      </c>
      <c r="B1054" s="44" t="s">
        <v>1954</v>
      </c>
      <c r="C1054" s="70">
        <f>IFERROR(VLOOKUP(A1054,Sheet2!A:D,4,0),0)</f>
        <v>0</v>
      </c>
      <c r="D1054" s="71">
        <v>0</v>
      </c>
      <c r="E1054" s="66"/>
    </row>
    <row r="1055" ht="20.25" customHeight="1" spans="1:5">
      <c r="A1055" s="37" t="s">
        <v>1955</v>
      </c>
      <c r="B1055" s="42" t="s">
        <v>1956</v>
      </c>
      <c r="C1055" s="67">
        <f>SUM(C1056:C1059)</f>
        <v>0</v>
      </c>
      <c r="D1055" s="71">
        <v>0</v>
      </c>
      <c r="E1055" s="66"/>
    </row>
    <row r="1056" ht="20.25" customHeight="1" spans="1:5">
      <c r="A1056" s="43" t="s">
        <v>1957</v>
      </c>
      <c r="B1056" s="44" t="s">
        <v>120</v>
      </c>
      <c r="C1056" s="70">
        <f>IFERROR(VLOOKUP(A1056,Sheet2!A:D,4,0),0)</f>
        <v>0</v>
      </c>
      <c r="D1056" s="71">
        <v>0</v>
      </c>
      <c r="E1056" s="66"/>
    </row>
    <row r="1057" ht="20.25" customHeight="1" spans="1:5">
      <c r="A1057" s="43" t="s">
        <v>1958</v>
      </c>
      <c r="B1057" s="44" t="s">
        <v>122</v>
      </c>
      <c r="C1057" s="70">
        <f>IFERROR(VLOOKUP(A1057,Sheet2!A:D,4,0),0)</f>
        <v>0</v>
      </c>
      <c r="D1057" s="71">
        <v>0</v>
      </c>
      <c r="E1057" s="66"/>
    </row>
    <row r="1058" ht="20.25" customHeight="1" spans="1:5">
      <c r="A1058" s="43" t="s">
        <v>1959</v>
      </c>
      <c r="B1058" s="44" t="s">
        <v>124</v>
      </c>
      <c r="C1058" s="70">
        <f>IFERROR(VLOOKUP(A1058,Sheet2!A:D,4,0),0)</f>
        <v>0</v>
      </c>
      <c r="D1058" s="71">
        <v>0</v>
      </c>
      <c r="E1058" s="66"/>
    </row>
    <row r="1059" ht="20.25" customHeight="1" spans="1:5">
      <c r="A1059" s="43" t="s">
        <v>1960</v>
      </c>
      <c r="B1059" s="44" t="s">
        <v>1961</v>
      </c>
      <c r="C1059" s="70">
        <f>IFERROR(VLOOKUP(A1059,Sheet2!A:D,4,0),0)</f>
        <v>0</v>
      </c>
      <c r="D1059" s="71">
        <v>0</v>
      </c>
      <c r="E1059" s="66"/>
    </row>
    <row r="1060" ht="20.25" customHeight="1" spans="1:5">
      <c r="A1060" s="37" t="s">
        <v>1962</v>
      </c>
      <c r="B1060" s="42" t="s">
        <v>1963</v>
      </c>
      <c r="C1060" s="67">
        <f>SUM(C1061:C1070)</f>
        <v>0</v>
      </c>
      <c r="D1060" s="71">
        <v>0</v>
      </c>
      <c r="E1060" s="66"/>
    </row>
    <row r="1061" ht="20.25" customHeight="1" spans="1:5">
      <c r="A1061" s="43" t="s">
        <v>1964</v>
      </c>
      <c r="B1061" s="44" t="s">
        <v>120</v>
      </c>
      <c r="C1061" s="70">
        <f>IFERROR(VLOOKUP(A1061,Sheet2!A:D,4,0),0)</f>
        <v>0</v>
      </c>
      <c r="D1061" s="71">
        <v>0</v>
      </c>
      <c r="E1061" s="66"/>
    </row>
    <row r="1062" ht="20.25" customHeight="1" spans="1:5">
      <c r="A1062" s="43" t="s">
        <v>1965</v>
      </c>
      <c r="B1062" s="44" t="s">
        <v>122</v>
      </c>
      <c r="C1062" s="70">
        <f>IFERROR(VLOOKUP(A1062,Sheet2!A:D,4,0),0)</f>
        <v>0</v>
      </c>
      <c r="D1062" s="71">
        <v>0</v>
      </c>
      <c r="E1062" s="66"/>
    </row>
    <row r="1063" ht="22.5" customHeight="1" spans="1:5">
      <c r="A1063" s="43" t="s">
        <v>1966</v>
      </c>
      <c r="B1063" s="44" t="s">
        <v>124</v>
      </c>
      <c r="C1063" s="70">
        <f>IFERROR(VLOOKUP(A1063,Sheet2!A:D,4,0),0)</f>
        <v>0</v>
      </c>
      <c r="D1063" s="71">
        <v>0</v>
      </c>
      <c r="E1063" s="66"/>
    </row>
    <row r="1064" ht="20.25" customHeight="1" spans="1:5">
      <c r="A1064" s="43" t="s">
        <v>1967</v>
      </c>
      <c r="B1064" s="44" t="s">
        <v>1968</v>
      </c>
      <c r="C1064" s="70">
        <f>IFERROR(VLOOKUP(A1064,Sheet2!A:D,4,0),0)</f>
        <v>0</v>
      </c>
      <c r="D1064" s="71">
        <v>0</v>
      </c>
      <c r="E1064" s="66"/>
    </row>
    <row r="1065" ht="20.25" customHeight="1" spans="1:5">
      <c r="A1065" s="43" t="s">
        <v>1969</v>
      </c>
      <c r="B1065" s="44" t="s">
        <v>1970</v>
      </c>
      <c r="C1065" s="70">
        <f>IFERROR(VLOOKUP(A1065,Sheet2!A:D,4,0),0)</f>
        <v>0</v>
      </c>
      <c r="D1065" s="71">
        <v>0</v>
      </c>
      <c r="E1065" s="66"/>
    </row>
    <row r="1066" ht="20.25" customHeight="1" spans="1:5">
      <c r="A1066" s="43" t="s">
        <v>1971</v>
      </c>
      <c r="B1066" s="44" t="s">
        <v>1972</v>
      </c>
      <c r="C1066" s="70">
        <f>IFERROR(VLOOKUP(A1066,Sheet2!A:D,4,0),0)</f>
        <v>0</v>
      </c>
      <c r="D1066" s="71">
        <v>0</v>
      </c>
      <c r="E1066" s="66"/>
    </row>
    <row r="1067" ht="20.25" customHeight="1" spans="1:5">
      <c r="A1067" s="43" t="s">
        <v>1973</v>
      </c>
      <c r="B1067" s="44" t="s">
        <v>1974</v>
      </c>
      <c r="C1067" s="70">
        <f>IFERROR(VLOOKUP(A1067,Sheet2!A:D,4,0),0)</f>
        <v>0</v>
      </c>
      <c r="D1067" s="71">
        <v>0</v>
      </c>
      <c r="E1067" s="66"/>
    </row>
    <row r="1068" ht="20.25" customHeight="1" spans="1:5">
      <c r="A1068" s="43" t="s">
        <v>1975</v>
      </c>
      <c r="B1068" s="44" t="s">
        <v>1976</v>
      </c>
      <c r="C1068" s="70">
        <f>IFERROR(VLOOKUP(A1068,Sheet2!A:D,4,0),0)</f>
        <v>0</v>
      </c>
      <c r="D1068" s="71">
        <v>0</v>
      </c>
      <c r="E1068" s="66"/>
    </row>
    <row r="1069" ht="20.25" customHeight="1" spans="1:5">
      <c r="A1069" s="43" t="s">
        <v>1977</v>
      </c>
      <c r="B1069" s="44" t="s">
        <v>138</v>
      </c>
      <c r="C1069" s="70">
        <f>IFERROR(VLOOKUP(A1069,Sheet2!A:D,4,0),0)</f>
        <v>0</v>
      </c>
      <c r="D1069" s="71">
        <v>0</v>
      </c>
      <c r="E1069" s="66"/>
    </row>
    <row r="1070" ht="20.25" customHeight="1" spans="1:5">
      <c r="A1070" s="43" t="s">
        <v>1978</v>
      </c>
      <c r="B1070" s="44" t="s">
        <v>1979</v>
      </c>
      <c r="C1070" s="70">
        <f>IFERROR(VLOOKUP(A1070,Sheet2!A:D,4,0),0)</f>
        <v>0</v>
      </c>
      <c r="D1070" s="71">
        <v>0</v>
      </c>
      <c r="E1070" s="66"/>
    </row>
    <row r="1071" ht="20.25" customHeight="1" spans="1:5">
      <c r="A1071" s="37" t="s">
        <v>1980</v>
      </c>
      <c r="B1071" s="42" t="s">
        <v>1981</v>
      </c>
      <c r="C1071" s="67">
        <f>SUM(C1072:C1077)</f>
        <v>0</v>
      </c>
      <c r="D1071" s="71">
        <v>0</v>
      </c>
      <c r="E1071" s="66"/>
    </row>
    <row r="1072" ht="20.25" customHeight="1" spans="1:5">
      <c r="A1072" s="43" t="s">
        <v>1982</v>
      </c>
      <c r="B1072" s="44" t="s">
        <v>120</v>
      </c>
      <c r="C1072" s="70">
        <f>IFERROR(VLOOKUP(A1072,Sheet2!A:D,4,0),0)</f>
        <v>0</v>
      </c>
      <c r="D1072" s="71">
        <v>0</v>
      </c>
      <c r="E1072" s="66"/>
    </row>
    <row r="1073" ht="20.25" customHeight="1" spans="1:5">
      <c r="A1073" s="43" t="s">
        <v>1983</v>
      </c>
      <c r="B1073" s="44" t="s">
        <v>122</v>
      </c>
      <c r="C1073" s="70">
        <f>IFERROR(VLOOKUP(A1073,Sheet2!A:D,4,0),0)</f>
        <v>0</v>
      </c>
      <c r="D1073" s="71">
        <v>0</v>
      </c>
      <c r="E1073" s="66"/>
    </row>
    <row r="1074" ht="20.25" customHeight="1" spans="1:5">
      <c r="A1074" s="43" t="s">
        <v>1984</v>
      </c>
      <c r="B1074" s="44" t="s">
        <v>124</v>
      </c>
      <c r="C1074" s="70">
        <f>IFERROR(VLOOKUP(A1074,Sheet2!A:D,4,0),0)</f>
        <v>0</v>
      </c>
      <c r="D1074" s="71">
        <v>0</v>
      </c>
      <c r="E1074" s="66"/>
    </row>
    <row r="1075" ht="20.25" customHeight="1" spans="1:5">
      <c r="A1075" s="43" t="s">
        <v>1985</v>
      </c>
      <c r="B1075" s="44" t="s">
        <v>1986</v>
      </c>
      <c r="C1075" s="70">
        <f>IFERROR(VLOOKUP(A1075,Sheet2!A:D,4,0),0)</f>
        <v>0</v>
      </c>
      <c r="D1075" s="71">
        <v>0</v>
      </c>
      <c r="E1075" s="66"/>
    </row>
    <row r="1076" ht="20.25" customHeight="1" spans="1:5">
      <c r="A1076" s="43" t="s">
        <v>1987</v>
      </c>
      <c r="B1076" s="44" t="s">
        <v>1988</v>
      </c>
      <c r="C1076" s="70">
        <f>IFERROR(VLOOKUP(A1076,Sheet2!A:D,4,0),0)</f>
        <v>0</v>
      </c>
      <c r="D1076" s="71">
        <v>0</v>
      </c>
      <c r="E1076" s="66"/>
    </row>
    <row r="1077" ht="20.25" customHeight="1" spans="1:5">
      <c r="A1077" s="43" t="s">
        <v>1989</v>
      </c>
      <c r="B1077" s="44" t="s">
        <v>1990</v>
      </c>
      <c r="C1077" s="70">
        <f>IFERROR(VLOOKUP(A1077,Sheet2!A:D,4,0),0)</f>
        <v>0</v>
      </c>
      <c r="D1077" s="71">
        <v>0</v>
      </c>
      <c r="E1077" s="66"/>
    </row>
    <row r="1078" ht="20.25" customHeight="1" spans="1:5">
      <c r="A1078" s="37" t="s">
        <v>1991</v>
      </c>
      <c r="B1078" s="42" t="s">
        <v>1992</v>
      </c>
      <c r="C1078" s="67">
        <f>SUM(C1079:C1084)</f>
        <v>0</v>
      </c>
      <c r="D1078" s="71">
        <v>0</v>
      </c>
      <c r="E1078" s="66"/>
    </row>
    <row r="1079" ht="20.25" customHeight="1" spans="1:5">
      <c r="A1079" s="43" t="s">
        <v>1993</v>
      </c>
      <c r="B1079" s="44" t="s">
        <v>120</v>
      </c>
      <c r="C1079" s="70">
        <f>IFERROR(VLOOKUP(A1079,Sheet2!A:D,4,0),0)</f>
        <v>0</v>
      </c>
      <c r="D1079" s="71">
        <v>0</v>
      </c>
      <c r="E1079" s="66"/>
    </row>
    <row r="1080" ht="20.25" customHeight="1" spans="1:5">
      <c r="A1080" s="43" t="s">
        <v>1994</v>
      </c>
      <c r="B1080" s="44" t="s">
        <v>122</v>
      </c>
      <c r="C1080" s="70">
        <f>IFERROR(VLOOKUP(A1080,Sheet2!A:D,4,0),0)</f>
        <v>0</v>
      </c>
      <c r="D1080" s="71">
        <v>0</v>
      </c>
      <c r="E1080" s="66"/>
    </row>
    <row r="1081" ht="20.25" customHeight="1" spans="1:5">
      <c r="A1081" s="43" t="s">
        <v>1995</v>
      </c>
      <c r="B1081" s="44" t="s">
        <v>124</v>
      </c>
      <c r="C1081" s="70">
        <f>IFERROR(VLOOKUP(A1081,Sheet2!A:D,4,0),0)</f>
        <v>0</v>
      </c>
      <c r="D1081" s="71">
        <v>0</v>
      </c>
      <c r="E1081" s="66"/>
    </row>
    <row r="1082" ht="20.25" customHeight="1" spans="1:5">
      <c r="A1082" s="43" t="s">
        <v>1996</v>
      </c>
      <c r="B1082" s="44" t="s">
        <v>1997</v>
      </c>
      <c r="C1082" s="70">
        <f>IFERROR(VLOOKUP(A1082,Sheet2!A:D,4,0),0)</f>
        <v>0</v>
      </c>
      <c r="D1082" s="71">
        <v>0</v>
      </c>
      <c r="E1082" s="66"/>
    </row>
    <row r="1083" ht="20.25" customHeight="1" spans="1:5">
      <c r="A1083" s="43" t="s">
        <v>1998</v>
      </c>
      <c r="B1083" s="44" t="s">
        <v>1999</v>
      </c>
      <c r="C1083" s="70"/>
      <c r="D1083" s="71">
        <v>0</v>
      </c>
      <c r="E1083" s="66"/>
    </row>
    <row r="1084" ht="20.25" customHeight="1" spans="1:5">
      <c r="A1084" s="43" t="s">
        <v>2000</v>
      </c>
      <c r="B1084" s="44" t="s">
        <v>2001</v>
      </c>
      <c r="C1084" s="70">
        <f>IFERROR(VLOOKUP(A1084,Sheet2!A:D,4,0),0)</f>
        <v>0</v>
      </c>
      <c r="D1084" s="71">
        <v>0</v>
      </c>
      <c r="E1084" s="66"/>
    </row>
    <row r="1085" ht="20.25" customHeight="1" spans="1:5">
      <c r="A1085" s="37" t="s">
        <v>2002</v>
      </c>
      <c r="B1085" s="42" t="s">
        <v>2003</v>
      </c>
      <c r="C1085" s="67">
        <f>SUM(C1086:C1090)</f>
        <v>0</v>
      </c>
      <c r="D1085" s="71">
        <v>0</v>
      </c>
      <c r="E1085" s="66"/>
    </row>
    <row r="1086" ht="20.25" customHeight="1" spans="1:5">
      <c r="A1086" s="43" t="s">
        <v>2004</v>
      </c>
      <c r="B1086" s="44" t="s">
        <v>2005</v>
      </c>
      <c r="C1086" s="70">
        <f>IFERROR(VLOOKUP(A1086,Sheet2!A:D,4,0),0)</f>
        <v>0</v>
      </c>
      <c r="D1086" s="71">
        <v>0</v>
      </c>
      <c r="E1086" s="66"/>
    </row>
    <row r="1087" ht="20.25" customHeight="1" spans="1:5">
      <c r="A1087" s="43" t="s">
        <v>2006</v>
      </c>
      <c r="B1087" s="44" t="s">
        <v>2007</v>
      </c>
      <c r="C1087" s="70">
        <f>IFERROR(VLOOKUP(A1087,Sheet2!A:D,4,0),0)</f>
        <v>0</v>
      </c>
      <c r="D1087" s="71">
        <v>0</v>
      </c>
      <c r="E1087" s="66"/>
    </row>
    <row r="1088" ht="20.25" customHeight="1" spans="1:5">
      <c r="A1088" s="43" t="s">
        <v>2008</v>
      </c>
      <c r="B1088" s="44" t="s">
        <v>2009</v>
      </c>
      <c r="C1088" s="70">
        <f>IFERROR(VLOOKUP(A1088,Sheet2!A:D,4,0),0)</f>
        <v>0</v>
      </c>
      <c r="D1088" s="71">
        <v>0</v>
      </c>
      <c r="E1088" s="66"/>
    </row>
    <row r="1089" ht="20.25" customHeight="1" spans="1:5">
      <c r="A1089" s="43" t="s">
        <v>2010</v>
      </c>
      <c r="B1089" s="44" t="s">
        <v>2011</v>
      </c>
      <c r="C1089" s="70">
        <f>IFERROR(VLOOKUP(A1089,Sheet2!A:D,4,0),0)</f>
        <v>0</v>
      </c>
      <c r="D1089" s="71">
        <v>0</v>
      </c>
      <c r="E1089" s="66"/>
    </row>
    <row r="1090" ht="20.25" customHeight="1" spans="1:5">
      <c r="A1090" s="43" t="s">
        <v>2012</v>
      </c>
      <c r="B1090" s="44" t="s">
        <v>2013</v>
      </c>
      <c r="C1090" s="70">
        <f>IFERROR(VLOOKUP(A1090,Sheet2!A:D,4,0),0)</f>
        <v>0</v>
      </c>
      <c r="D1090" s="71">
        <v>0</v>
      </c>
      <c r="E1090" s="66"/>
    </row>
    <row r="1091" ht="20.25" customHeight="1" spans="1:5">
      <c r="A1091" s="37" t="s">
        <v>2014</v>
      </c>
      <c r="B1091" s="42" t="s">
        <v>37</v>
      </c>
      <c r="C1091" s="67">
        <f>C1092+C1102+C1108</f>
        <v>0</v>
      </c>
      <c r="D1091" s="71">
        <v>0</v>
      </c>
      <c r="E1091" s="66"/>
    </row>
    <row r="1092" ht="20.25" customHeight="1" spans="1:5">
      <c r="A1092" s="37" t="s">
        <v>2015</v>
      </c>
      <c r="B1092" s="42" t="s">
        <v>2016</v>
      </c>
      <c r="C1092" s="67">
        <f>SUM(C1093:C1101)</f>
        <v>0</v>
      </c>
      <c r="D1092" s="71">
        <v>0</v>
      </c>
      <c r="E1092" s="66"/>
    </row>
    <row r="1093" ht="20.25" customHeight="1" spans="1:5">
      <c r="A1093" s="43" t="s">
        <v>2017</v>
      </c>
      <c r="B1093" s="44" t="s">
        <v>120</v>
      </c>
      <c r="C1093" s="70">
        <f>IFERROR(VLOOKUP(A1093,Sheet2!A:D,4,0),0)</f>
        <v>0</v>
      </c>
      <c r="D1093" s="71">
        <v>0</v>
      </c>
      <c r="E1093" s="66"/>
    </row>
    <row r="1094" ht="20.25" customHeight="1" spans="1:5">
      <c r="A1094" s="43" t="s">
        <v>2018</v>
      </c>
      <c r="B1094" s="44" t="s">
        <v>122</v>
      </c>
      <c r="C1094" s="70">
        <f>IFERROR(VLOOKUP(A1094,Sheet2!A:D,4,0),0)</f>
        <v>0</v>
      </c>
      <c r="D1094" s="71">
        <v>0</v>
      </c>
      <c r="E1094" s="66"/>
    </row>
    <row r="1095" ht="20.25" customHeight="1" spans="1:5">
      <c r="A1095" s="43" t="s">
        <v>2019</v>
      </c>
      <c r="B1095" s="44" t="s">
        <v>124</v>
      </c>
      <c r="C1095" s="70">
        <f>IFERROR(VLOOKUP(A1095,Sheet2!A:D,4,0),0)</f>
        <v>0</v>
      </c>
      <c r="D1095" s="71">
        <v>0</v>
      </c>
      <c r="E1095" s="66"/>
    </row>
    <row r="1096" ht="20.25" customHeight="1" spans="1:5">
      <c r="A1096" s="43" t="s">
        <v>2020</v>
      </c>
      <c r="B1096" s="44" t="s">
        <v>2021</v>
      </c>
      <c r="C1096" s="70">
        <f>IFERROR(VLOOKUP(A1096,Sheet2!A:D,4,0),0)</f>
        <v>0</v>
      </c>
      <c r="D1096" s="71">
        <v>0</v>
      </c>
      <c r="E1096" s="66"/>
    </row>
    <row r="1097" ht="20.25" customHeight="1" spans="1:5">
      <c r="A1097" s="43" t="s">
        <v>2022</v>
      </c>
      <c r="B1097" s="44" t="s">
        <v>2023</v>
      </c>
      <c r="C1097" s="70">
        <f>IFERROR(VLOOKUP(A1097,Sheet2!A:D,4,0),0)</f>
        <v>0</v>
      </c>
      <c r="D1097" s="71">
        <v>0</v>
      </c>
      <c r="E1097" s="66"/>
    </row>
    <row r="1098" ht="20.25" customHeight="1" spans="1:5">
      <c r="A1098" s="43" t="s">
        <v>2024</v>
      </c>
      <c r="B1098" s="44" t="s">
        <v>2025</v>
      </c>
      <c r="C1098" s="70">
        <f>IFERROR(VLOOKUP(A1098,Sheet2!A:D,4,0),0)</f>
        <v>0</v>
      </c>
      <c r="D1098" s="71">
        <v>0</v>
      </c>
      <c r="E1098" s="66"/>
    </row>
    <row r="1099" ht="20.25" customHeight="1" spans="1:5">
      <c r="A1099" s="43" t="s">
        <v>2026</v>
      </c>
      <c r="B1099" s="44" t="s">
        <v>2027</v>
      </c>
      <c r="C1099" s="70">
        <f>IFERROR(VLOOKUP(A1099,Sheet2!A:D,4,0),0)</f>
        <v>0</v>
      </c>
      <c r="D1099" s="71">
        <v>0</v>
      </c>
      <c r="E1099" s="66"/>
    </row>
    <row r="1100" ht="20.25" customHeight="1" spans="1:5">
      <c r="A1100" s="43" t="s">
        <v>2028</v>
      </c>
      <c r="B1100" s="44" t="s">
        <v>138</v>
      </c>
      <c r="C1100" s="70">
        <f>IFERROR(VLOOKUP(A1100,Sheet2!A:D,4,0),0)</f>
        <v>0</v>
      </c>
      <c r="D1100" s="71">
        <v>0</v>
      </c>
      <c r="E1100" s="66"/>
    </row>
    <row r="1101" ht="20.25" customHeight="1" spans="1:5">
      <c r="A1101" s="43" t="s">
        <v>2029</v>
      </c>
      <c r="B1101" s="44" t="s">
        <v>2030</v>
      </c>
      <c r="C1101" s="70">
        <f>IFERROR(VLOOKUP(A1101,Sheet2!A:D,4,0),0)</f>
        <v>0</v>
      </c>
      <c r="D1101" s="71">
        <v>0</v>
      </c>
      <c r="E1101" s="66"/>
    </row>
    <row r="1102" ht="20.25" customHeight="1" spans="1:5">
      <c r="A1102" s="37" t="s">
        <v>2031</v>
      </c>
      <c r="B1102" s="42" t="s">
        <v>2032</v>
      </c>
      <c r="C1102" s="67">
        <f>SUM(C1103:C1107)</f>
        <v>0</v>
      </c>
      <c r="D1102" s="71">
        <v>0</v>
      </c>
      <c r="E1102" s="66"/>
    </row>
    <row r="1103" ht="20.25" customHeight="1" spans="1:5">
      <c r="A1103" s="43" t="s">
        <v>2033</v>
      </c>
      <c r="B1103" s="44" t="s">
        <v>120</v>
      </c>
      <c r="C1103" s="70">
        <f>IFERROR(VLOOKUP(A1103,Sheet2!A:D,4,0),0)</f>
        <v>0</v>
      </c>
      <c r="D1103" s="71">
        <v>0</v>
      </c>
      <c r="E1103" s="66"/>
    </row>
    <row r="1104" ht="20.25" customHeight="1" spans="1:5">
      <c r="A1104" s="43" t="s">
        <v>2034</v>
      </c>
      <c r="B1104" s="44" t="s">
        <v>122</v>
      </c>
      <c r="C1104" s="70">
        <f>IFERROR(VLOOKUP(A1104,Sheet2!A:D,4,0),0)</f>
        <v>0</v>
      </c>
      <c r="D1104" s="71">
        <v>0</v>
      </c>
      <c r="E1104" s="66"/>
    </row>
    <row r="1105" ht="20.25" customHeight="1" spans="1:5">
      <c r="A1105" s="43" t="s">
        <v>2035</v>
      </c>
      <c r="B1105" s="44" t="s">
        <v>124</v>
      </c>
      <c r="C1105" s="70">
        <f>IFERROR(VLOOKUP(A1105,Sheet2!A:D,4,0),0)</f>
        <v>0</v>
      </c>
      <c r="D1105" s="71">
        <v>0</v>
      </c>
      <c r="E1105" s="66"/>
    </row>
    <row r="1106" ht="20.25" customHeight="1" spans="1:5">
      <c r="A1106" s="43" t="s">
        <v>2036</v>
      </c>
      <c r="B1106" s="44" t="s">
        <v>2037</v>
      </c>
      <c r="C1106" s="70">
        <f>IFERROR(VLOOKUP(A1106,Sheet2!A:D,4,0),0)</f>
        <v>0</v>
      </c>
      <c r="D1106" s="71">
        <v>0</v>
      </c>
      <c r="E1106" s="66"/>
    </row>
    <row r="1107" ht="20.25" customHeight="1" spans="1:5">
      <c r="A1107" s="43" t="s">
        <v>2038</v>
      </c>
      <c r="B1107" s="44" t="s">
        <v>2039</v>
      </c>
      <c r="C1107" s="70"/>
      <c r="D1107" s="71">
        <v>0</v>
      </c>
      <c r="E1107" s="66"/>
    </row>
    <row r="1108" ht="20.25" customHeight="1" spans="1:5">
      <c r="A1108" s="37" t="s">
        <v>2040</v>
      </c>
      <c r="B1108" s="42" t="s">
        <v>2041</v>
      </c>
      <c r="C1108" s="67">
        <f>SUM(C1109:C1110)</f>
        <v>0</v>
      </c>
      <c r="D1108" s="71">
        <v>0</v>
      </c>
      <c r="E1108" s="66"/>
    </row>
    <row r="1109" ht="20.25" customHeight="1" spans="1:5">
      <c r="A1109" s="43" t="s">
        <v>2042</v>
      </c>
      <c r="B1109" s="44" t="s">
        <v>2043</v>
      </c>
      <c r="C1109" s="70">
        <f>IFERROR(VLOOKUP(A1109,Sheet2!A:D,4,0),0)</f>
        <v>0</v>
      </c>
      <c r="D1109" s="71">
        <v>0</v>
      </c>
      <c r="E1109" s="66"/>
    </row>
    <row r="1110" ht="20.25" customHeight="1" spans="1:5">
      <c r="A1110" s="43" t="s">
        <v>2044</v>
      </c>
      <c r="B1110" s="44" t="s">
        <v>2045</v>
      </c>
      <c r="C1110" s="70">
        <f>IFERROR(VLOOKUP(A1110,Sheet2!A:D,4,0),0)</f>
        <v>0</v>
      </c>
      <c r="D1110" s="71">
        <v>0</v>
      </c>
      <c r="E1110" s="66"/>
    </row>
    <row r="1111" ht="20.25" customHeight="1" spans="1:5">
      <c r="A1111" s="37" t="s">
        <v>2046</v>
      </c>
      <c r="B1111" s="42" t="s">
        <v>38</v>
      </c>
      <c r="C1111" s="67">
        <f>C1112+C1119+C1129+C1135+C1138</f>
        <v>0</v>
      </c>
      <c r="D1111" s="71">
        <v>0</v>
      </c>
      <c r="E1111" s="66"/>
    </row>
    <row r="1112" ht="20.25" customHeight="1" spans="1:5">
      <c r="A1112" s="37" t="s">
        <v>2047</v>
      </c>
      <c r="B1112" s="42" t="s">
        <v>2048</v>
      </c>
      <c r="C1112" s="67">
        <f>SUM(C1113:C1118)</f>
        <v>0</v>
      </c>
      <c r="D1112" s="71">
        <v>0</v>
      </c>
      <c r="E1112" s="66"/>
    </row>
    <row r="1113" ht="20.25" customHeight="1" spans="1:5">
      <c r="A1113" s="43" t="s">
        <v>2049</v>
      </c>
      <c r="B1113" s="44" t="s">
        <v>120</v>
      </c>
      <c r="C1113" s="70">
        <f>IFERROR(VLOOKUP(A1113,Sheet2!A:D,4,0),0)</f>
        <v>0</v>
      </c>
      <c r="D1113" s="71">
        <v>0</v>
      </c>
      <c r="E1113" s="66"/>
    </row>
    <row r="1114" ht="20.25" customHeight="1" spans="1:5">
      <c r="A1114" s="43" t="s">
        <v>2050</v>
      </c>
      <c r="B1114" s="44" t="s">
        <v>122</v>
      </c>
      <c r="C1114" s="70">
        <f>IFERROR(VLOOKUP(A1114,Sheet2!A:D,4,0),0)</f>
        <v>0</v>
      </c>
      <c r="D1114" s="71">
        <v>0</v>
      </c>
      <c r="E1114" s="66"/>
    </row>
    <row r="1115" ht="20.25" customHeight="1" spans="1:5">
      <c r="A1115" s="43" t="s">
        <v>2051</v>
      </c>
      <c r="B1115" s="44" t="s">
        <v>124</v>
      </c>
      <c r="C1115" s="70">
        <f>IFERROR(VLOOKUP(A1115,Sheet2!A:D,4,0),0)</f>
        <v>0</v>
      </c>
      <c r="D1115" s="71">
        <v>0</v>
      </c>
      <c r="E1115" s="66"/>
    </row>
    <row r="1116" ht="20.25" customHeight="1" spans="1:5">
      <c r="A1116" s="43" t="s">
        <v>2052</v>
      </c>
      <c r="B1116" s="44" t="s">
        <v>2053</v>
      </c>
      <c r="C1116" s="70">
        <f>IFERROR(VLOOKUP(A1116,Sheet2!A:D,4,0),0)</f>
        <v>0</v>
      </c>
      <c r="D1116" s="71">
        <v>0</v>
      </c>
      <c r="E1116" s="66"/>
    </row>
    <row r="1117" ht="20.25" customHeight="1" spans="1:5">
      <c r="A1117" s="43" t="s">
        <v>2054</v>
      </c>
      <c r="B1117" s="44" t="s">
        <v>138</v>
      </c>
      <c r="C1117" s="70">
        <f>IFERROR(VLOOKUP(A1117,Sheet2!A:D,4,0),0)</f>
        <v>0</v>
      </c>
      <c r="D1117" s="71">
        <v>0</v>
      </c>
      <c r="E1117" s="66"/>
    </row>
    <row r="1118" ht="20.25" customHeight="1" spans="1:5">
      <c r="A1118" s="43" t="s">
        <v>2055</v>
      </c>
      <c r="B1118" s="44" t="s">
        <v>2056</v>
      </c>
      <c r="C1118" s="70">
        <f>IFERROR(VLOOKUP(A1118,Sheet2!A:D,4,0),0)</f>
        <v>0</v>
      </c>
      <c r="D1118" s="71">
        <v>0</v>
      </c>
      <c r="E1118" s="66"/>
    </row>
    <row r="1119" ht="20.25" customHeight="1" spans="1:5">
      <c r="A1119" s="37" t="s">
        <v>2057</v>
      </c>
      <c r="B1119" s="42" t="s">
        <v>2058</v>
      </c>
      <c r="C1119" s="67">
        <f>SUM(C1120:C1128)</f>
        <v>0</v>
      </c>
      <c r="D1119" s="71">
        <v>0</v>
      </c>
      <c r="E1119" s="66"/>
    </row>
    <row r="1120" ht="20.25" customHeight="1" spans="1:5">
      <c r="A1120" s="43" t="s">
        <v>2059</v>
      </c>
      <c r="B1120" s="44" t="s">
        <v>2060</v>
      </c>
      <c r="C1120" s="70">
        <f>IFERROR(VLOOKUP(A1120,Sheet2!A:D,4,0),0)</f>
        <v>0</v>
      </c>
      <c r="D1120" s="71">
        <v>0</v>
      </c>
      <c r="E1120" s="66"/>
    </row>
    <row r="1121" ht="20.25" customHeight="1" spans="1:5">
      <c r="A1121" s="43" t="s">
        <v>2061</v>
      </c>
      <c r="B1121" s="44" t="s">
        <v>2062</v>
      </c>
      <c r="C1121" s="70">
        <f>IFERROR(VLOOKUP(A1121,Sheet2!A:D,4,0),0)</f>
        <v>0</v>
      </c>
      <c r="D1121" s="71">
        <v>0</v>
      </c>
      <c r="E1121" s="66"/>
    </row>
    <row r="1122" ht="20.25" customHeight="1" spans="1:5">
      <c r="A1122" s="43" t="s">
        <v>2063</v>
      </c>
      <c r="B1122" s="44" t="s">
        <v>2064</v>
      </c>
      <c r="C1122" s="70">
        <f>IFERROR(VLOOKUP(A1122,Sheet2!A:D,4,0),0)</f>
        <v>0</v>
      </c>
      <c r="D1122" s="71">
        <v>0</v>
      </c>
      <c r="E1122" s="66"/>
    </row>
    <row r="1123" ht="20.25" customHeight="1" spans="1:5">
      <c r="A1123" s="43" t="s">
        <v>2065</v>
      </c>
      <c r="B1123" s="44" t="s">
        <v>2066</v>
      </c>
      <c r="C1123" s="70">
        <f>IFERROR(VLOOKUP(A1123,Sheet2!A:D,4,0),0)</f>
        <v>0</v>
      </c>
      <c r="D1123" s="71">
        <v>0</v>
      </c>
      <c r="E1123" s="66"/>
    </row>
    <row r="1124" ht="20.25" customHeight="1" spans="1:5">
      <c r="A1124" s="43" t="s">
        <v>2067</v>
      </c>
      <c r="B1124" s="44" t="s">
        <v>2068</v>
      </c>
      <c r="C1124" s="70">
        <f>IFERROR(VLOOKUP(A1124,Sheet2!A:D,4,0),0)</f>
        <v>0</v>
      </c>
      <c r="D1124" s="71">
        <v>0</v>
      </c>
      <c r="E1124" s="66"/>
    </row>
    <row r="1125" ht="20.25" customHeight="1" spans="1:5">
      <c r="A1125" s="43" t="s">
        <v>2069</v>
      </c>
      <c r="B1125" s="44" t="s">
        <v>2070</v>
      </c>
      <c r="C1125" s="70">
        <f>IFERROR(VLOOKUP(A1125,Sheet2!A:D,4,0),0)</f>
        <v>0</v>
      </c>
      <c r="D1125" s="71">
        <v>0</v>
      </c>
      <c r="E1125" s="66"/>
    </row>
    <row r="1126" ht="20.25" customHeight="1" spans="1:5">
      <c r="A1126" s="43" t="s">
        <v>2071</v>
      </c>
      <c r="B1126" s="44" t="s">
        <v>2072</v>
      </c>
      <c r="C1126" s="70">
        <f>IFERROR(VLOOKUP(A1126,Sheet2!A:D,4,0),0)</f>
        <v>0</v>
      </c>
      <c r="D1126" s="71">
        <v>0</v>
      </c>
      <c r="E1126" s="66"/>
    </row>
    <row r="1127" ht="20.25" customHeight="1" spans="1:5">
      <c r="A1127" s="43" t="s">
        <v>2073</v>
      </c>
      <c r="B1127" s="44" t="s">
        <v>2074</v>
      </c>
      <c r="C1127" s="70">
        <f>IFERROR(VLOOKUP(A1127,Sheet2!A:D,4,0),0)</f>
        <v>0</v>
      </c>
      <c r="D1127" s="71">
        <v>0</v>
      </c>
      <c r="E1127" s="66"/>
    </row>
    <row r="1128" ht="20.25" customHeight="1" spans="1:5">
      <c r="A1128" s="43" t="s">
        <v>2075</v>
      </c>
      <c r="B1128" s="44" t="s">
        <v>2076</v>
      </c>
      <c r="C1128" s="70">
        <f>IFERROR(VLOOKUP(A1128,Sheet2!A:D,4,0),0)</f>
        <v>0</v>
      </c>
      <c r="D1128" s="71">
        <v>0</v>
      </c>
      <c r="E1128" s="66"/>
    </row>
    <row r="1129" ht="20.25" customHeight="1" spans="1:5">
      <c r="A1129" s="37" t="s">
        <v>2077</v>
      </c>
      <c r="B1129" s="42" t="s">
        <v>2078</v>
      </c>
      <c r="C1129" s="67">
        <f>SUM(C1130:C1134)</f>
        <v>0</v>
      </c>
      <c r="D1129" s="71">
        <v>0</v>
      </c>
      <c r="E1129" s="66"/>
    </row>
    <row r="1130" ht="20.25" customHeight="1" spans="1:5">
      <c r="A1130" s="43" t="s">
        <v>2079</v>
      </c>
      <c r="B1130" s="44" t="s">
        <v>2080</v>
      </c>
      <c r="C1130" s="70">
        <f>IFERROR(VLOOKUP(A1130,Sheet2!A:D,4,0),0)</f>
        <v>0</v>
      </c>
      <c r="D1130" s="71">
        <v>0</v>
      </c>
      <c r="E1130" s="66"/>
    </row>
    <row r="1131" ht="20.25" customHeight="1" spans="1:5">
      <c r="A1131" s="43" t="s">
        <v>2081</v>
      </c>
      <c r="B1131" s="44" t="s">
        <v>2082</v>
      </c>
      <c r="C1131" s="70">
        <f>IFERROR(VLOOKUP(A1131,Sheet2!A:D,4,0),0)</f>
        <v>0</v>
      </c>
      <c r="D1131" s="71">
        <v>0</v>
      </c>
      <c r="E1131" s="66"/>
    </row>
    <row r="1132" ht="20.25" customHeight="1" spans="1:5">
      <c r="A1132" s="43" t="s">
        <v>2083</v>
      </c>
      <c r="B1132" s="44" t="s">
        <v>2084</v>
      </c>
      <c r="C1132" s="70">
        <f>IFERROR(VLOOKUP(A1132,Sheet2!A:D,4,0),0)</f>
        <v>0</v>
      </c>
      <c r="D1132" s="71">
        <v>0</v>
      </c>
      <c r="E1132" s="66"/>
    </row>
    <row r="1133" ht="20.25" customHeight="1" spans="1:5">
      <c r="A1133" s="43" t="s">
        <v>2085</v>
      </c>
      <c r="B1133" s="44" t="s">
        <v>2086</v>
      </c>
      <c r="C1133" s="70">
        <f>IFERROR(VLOOKUP(A1133,Sheet2!A:D,4,0),0)</f>
        <v>0</v>
      </c>
      <c r="D1133" s="71">
        <v>0</v>
      </c>
      <c r="E1133" s="66"/>
    </row>
    <row r="1134" ht="20.25" customHeight="1" spans="1:5">
      <c r="A1134" s="43" t="s">
        <v>2087</v>
      </c>
      <c r="B1134" s="44" t="s">
        <v>2088</v>
      </c>
      <c r="C1134" s="70">
        <f>IFERROR(VLOOKUP(A1134,Sheet2!A:D,4,0),0)</f>
        <v>0</v>
      </c>
      <c r="D1134" s="71">
        <v>0</v>
      </c>
      <c r="E1134" s="66"/>
    </row>
    <row r="1135" ht="20.25" customHeight="1" spans="1:5">
      <c r="A1135" s="37" t="s">
        <v>2089</v>
      </c>
      <c r="B1135" s="42" t="s">
        <v>2090</v>
      </c>
      <c r="C1135" s="67">
        <f>SUM(C1136:C1137)</f>
        <v>0</v>
      </c>
      <c r="D1135" s="71">
        <v>0</v>
      </c>
      <c r="E1135" s="66"/>
    </row>
    <row r="1136" ht="20.25" customHeight="1" spans="1:5">
      <c r="A1136" s="43" t="s">
        <v>2091</v>
      </c>
      <c r="B1136" s="44" t="s">
        <v>2092</v>
      </c>
      <c r="C1136" s="70">
        <f>IFERROR(VLOOKUP(A1136,Sheet2!A:D,4,0),0)</f>
        <v>0</v>
      </c>
      <c r="D1136" s="71">
        <v>0</v>
      </c>
      <c r="E1136" s="66"/>
    </row>
    <row r="1137" ht="20.25" customHeight="1" spans="1:5">
      <c r="A1137" s="43" t="s">
        <v>2093</v>
      </c>
      <c r="B1137" s="44" t="s">
        <v>2094</v>
      </c>
      <c r="C1137" s="70">
        <f>IFERROR(VLOOKUP(A1137,Sheet2!A:D,4,0),0)</f>
        <v>0</v>
      </c>
      <c r="D1137" s="71">
        <v>0</v>
      </c>
      <c r="E1137" s="66"/>
    </row>
    <row r="1138" ht="20.25" customHeight="1" spans="1:5">
      <c r="A1138" s="37" t="s">
        <v>2095</v>
      </c>
      <c r="B1138" s="42" t="s">
        <v>2096</v>
      </c>
      <c r="C1138" s="67">
        <f>C1139</f>
        <v>0</v>
      </c>
      <c r="D1138" s="71">
        <v>0</v>
      </c>
      <c r="E1138" s="66"/>
    </row>
    <row r="1139" ht="20.25" customHeight="1" spans="1:5">
      <c r="A1139" s="43" t="s">
        <v>2097</v>
      </c>
      <c r="B1139" s="44" t="s">
        <v>2098</v>
      </c>
      <c r="C1139" s="70">
        <f>IFERROR(VLOOKUP(A1139,Sheet2!A:D,4,0),0)</f>
        <v>0</v>
      </c>
      <c r="D1139" s="71">
        <v>0</v>
      </c>
      <c r="E1139" s="66"/>
    </row>
    <row r="1140" ht="20.25" customHeight="1" spans="1:5">
      <c r="A1140" s="37" t="s">
        <v>2099</v>
      </c>
      <c r="B1140" s="42" t="s">
        <v>2100</v>
      </c>
      <c r="C1140" s="67">
        <f>C1141+C1142+C1143+C1144+C1145+C1146+C1147+C1148+C1149</f>
        <v>0</v>
      </c>
      <c r="D1140" s="71">
        <v>0</v>
      </c>
      <c r="E1140" s="66"/>
    </row>
    <row r="1141" ht="20.25" customHeight="1" spans="1:5">
      <c r="A1141" s="37" t="s">
        <v>2101</v>
      </c>
      <c r="B1141" s="42" t="s">
        <v>2102</v>
      </c>
      <c r="C1141" s="67">
        <v>0</v>
      </c>
      <c r="D1141" s="71">
        <v>0</v>
      </c>
      <c r="E1141" s="66"/>
    </row>
    <row r="1142" ht="20.25" customHeight="1" spans="1:5">
      <c r="A1142" s="37" t="s">
        <v>2103</v>
      </c>
      <c r="B1142" s="42" t="s">
        <v>2104</v>
      </c>
      <c r="C1142" s="67">
        <v>0</v>
      </c>
      <c r="D1142" s="71">
        <v>0</v>
      </c>
      <c r="E1142" s="66"/>
    </row>
    <row r="1143" ht="20.25" customHeight="1" spans="1:5">
      <c r="A1143" s="37" t="s">
        <v>2105</v>
      </c>
      <c r="B1143" s="42" t="s">
        <v>2106</v>
      </c>
      <c r="C1143" s="67">
        <v>0</v>
      </c>
      <c r="D1143" s="71">
        <v>0</v>
      </c>
      <c r="E1143" s="66"/>
    </row>
    <row r="1144" ht="20.25" customHeight="1" spans="1:5">
      <c r="A1144" s="37" t="s">
        <v>2107</v>
      </c>
      <c r="B1144" s="42" t="s">
        <v>2108</v>
      </c>
      <c r="C1144" s="67">
        <v>0</v>
      </c>
      <c r="D1144" s="71">
        <v>0</v>
      </c>
      <c r="E1144" s="66"/>
    </row>
    <row r="1145" ht="20.25" customHeight="1" spans="1:5">
      <c r="A1145" s="37" t="s">
        <v>2109</v>
      </c>
      <c r="B1145" s="42" t="s">
        <v>2110</v>
      </c>
      <c r="C1145" s="67">
        <v>0</v>
      </c>
      <c r="D1145" s="71">
        <v>0</v>
      </c>
      <c r="E1145" s="66"/>
    </row>
    <row r="1146" ht="20.25" customHeight="1" spans="1:5">
      <c r="A1146" s="37" t="s">
        <v>2111</v>
      </c>
      <c r="B1146" s="42" t="s">
        <v>2112</v>
      </c>
      <c r="C1146" s="67">
        <v>0</v>
      </c>
      <c r="D1146" s="71">
        <v>0</v>
      </c>
      <c r="E1146" s="66"/>
    </row>
    <row r="1147" ht="20.25" customHeight="1" spans="1:5">
      <c r="A1147" s="37" t="s">
        <v>2113</v>
      </c>
      <c r="B1147" s="42" t="s">
        <v>2114</v>
      </c>
      <c r="C1147" s="67">
        <v>0</v>
      </c>
      <c r="D1147" s="71">
        <v>0</v>
      </c>
      <c r="E1147" s="66"/>
    </row>
    <row r="1148" ht="20.25" customHeight="1" spans="1:5">
      <c r="A1148" s="37" t="s">
        <v>2115</v>
      </c>
      <c r="B1148" s="42" t="s">
        <v>2116</v>
      </c>
      <c r="C1148" s="67">
        <v>0</v>
      </c>
      <c r="D1148" s="71">
        <v>0</v>
      </c>
      <c r="E1148" s="66"/>
    </row>
    <row r="1149" ht="20.25" customHeight="1" spans="1:5">
      <c r="A1149" s="37" t="s">
        <v>2117</v>
      </c>
      <c r="B1149" s="42" t="s">
        <v>2118</v>
      </c>
      <c r="C1149" s="67">
        <v>0</v>
      </c>
      <c r="D1149" s="71">
        <v>0</v>
      </c>
      <c r="E1149" s="66"/>
    </row>
    <row r="1150" ht="20.25" customHeight="1" spans="1:5">
      <c r="A1150" s="37" t="s">
        <v>2119</v>
      </c>
      <c r="B1150" s="42" t="s">
        <v>39</v>
      </c>
      <c r="C1150" s="67">
        <f>C1151+C1178+C1193</f>
        <v>0</v>
      </c>
      <c r="D1150" s="71">
        <v>0</v>
      </c>
      <c r="E1150" s="66"/>
    </row>
    <row r="1151" ht="20.25" customHeight="1" spans="1:5">
      <c r="A1151" s="37" t="s">
        <v>2120</v>
      </c>
      <c r="B1151" s="42" t="s">
        <v>2121</v>
      </c>
      <c r="C1151" s="67">
        <f>SUM(C1152:C1177)</f>
        <v>0</v>
      </c>
      <c r="D1151" s="71">
        <v>0</v>
      </c>
      <c r="E1151" s="66"/>
    </row>
    <row r="1152" ht="20.25" customHeight="1" spans="1:5">
      <c r="A1152" s="43" t="s">
        <v>2122</v>
      </c>
      <c r="B1152" s="44" t="s">
        <v>120</v>
      </c>
      <c r="C1152" s="70">
        <f>IFERROR(VLOOKUP(A1152,Sheet2!A:D,4,0),0)</f>
        <v>0</v>
      </c>
      <c r="D1152" s="71">
        <v>0</v>
      </c>
      <c r="E1152" s="66"/>
    </row>
    <row r="1153" ht="20.25" customHeight="1" spans="1:5">
      <c r="A1153" s="43" t="s">
        <v>2123</v>
      </c>
      <c r="B1153" s="44" t="s">
        <v>122</v>
      </c>
      <c r="C1153" s="70">
        <f>IFERROR(VLOOKUP(A1153,Sheet2!A:D,4,0),0)</f>
        <v>0</v>
      </c>
      <c r="D1153" s="71">
        <v>0</v>
      </c>
      <c r="E1153" s="66"/>
    </row>
    <row r="1154" ht="20.25" customHeight="1" spans="1:5">
      <c r="A1154" s="43" t="s">
        <v>2124</v>
      </c>
      <c r="B1154" s="44" t="s">
        <v>124</v>
      </c>
      <c r="C1154" s="70">
        <f>IFERROR(VLOOKUP(A1154,Sheet2!A:D,4,0),0)</f>
        <v>0</v>
      </c>
      <c r="D1154" s="71">
        <v>0</v>
      </c>
      <c r="E1154" s="66"/>
    </row>
    <row r="1155" ht="20.25" customHeight="1" spans="1:5">
      <c r="A1155" s="43" t="s">
        <v>2125</v>
      </c>
      <c r="B1155" s="44" t="s">
        <v>2126</v>
      </c>
      <c r="C1155" s="70">
        <f>IFERROR(VLOOKUP(A1155,Sheet2!A:D,4,0),0)</f>
        <v>0</v>
      </c>
      <c r="D1155" s="71">
        <v>0</v>
      </c>
      <c r="E1155" s="66"/>
    </row>
    <row r="1156" ht="20.25" customHeight="1" spans="1:5">
      <c r="A1156" s="43" t="s">
        <v>2127</v>
      </c>
      <c r="B1156" s="44" t="s">
        <v>2128</v>
      </c>
      <c r="C1156" s="70">
        <f>IFERROR(VLOOKUP(A1156,Sheet2!A:D,4,0),0)</f>
        <v>0</v>
      </c>
      <c r="D1156" s="71">
        <v>0</v>
      </c>
      <c r="E1156" s="66"/>
    </row>
    <row r="1157" ht="20.25" customHeight="1" spans="1:5">
      <c r="A1157" s="43" t="s">
        <v>2129</v>
      </c>
      <c r="B1157" s="44" t="s">
        <v>2130</v>
      </c>
      <c r="C1157" s="70">
        <f>IFERROR(VLOOKUP(A1157,Sheet2!A:D,4,0),0)</f>
        <v>0</v>
      </c>
      <c r="D1157" s="71">
        <v>0</v>
      </c>
      <c r="E1157" s="66"/>
    </row>
    <row r="1158" ht="20.25" customHeight="1" spans="1:5">
      <c r="A1158" s="43" t="s">
        <v>2131</v>
      </c>
      <c r="B1158" s="44" t="s">
        <v>2132</v>
      </c>
      <c r="C1158" s="70">
        <f>IFERROR(VLOOKUP(A1158,Sheet2!A:D,4,0),0)</f>
        <v>0</v>
      </c>
      <c r="D1158" s="71">
        <v>0</v>
      </c>
      <c r="E1158" s="66"/>
    </row>
    <row r="1159" ht="20.25" customHeight="1" spans="1:5">
      <c r="A1159" s="43" t="s">
        <v>2133</v>
      </c>
      <c r="B1159" s="44" t="s">
        <v>2134</v>
      </c>
      <c r="C1159" s="70">
        <f>IFERROR(VLOOKUP(A1159,Sheet2!A:D,4,0),0)</f>
        <v>0</v>
      </c>
      <c r="D1159" s="71">
        <v>0</v>
      </c>
      <c r="E1159" s="66"/>
    </row>
    <row r="1160" ht="20.25" customHeight="1" spans="1:5">
      <c r="A1160" s="43" t="s">
        <v>2135</v>
      </c>
      <c r="B1160" s="44" t="s">
        <v>2136</v>
      </c>
      <c r="C1160" s="70">
        <f>IFERROR(VLOOKUP(A1160,Sheet2!A:D,4,0),0)</f>
        <v>0</v>
      </c>
      <c r="D1160" s="71">
        <v>0</v>
      </c>
      <c r="E1160" s="66"/>
    </row>
    <row r="1161" ht="20.25" customHeight="1" spans="1:5">
      <c r="A1161" s="43" t="s">
        <v>2137</v>
      </c>
      <c r="B1161" s="44" t="s">
        <v>2138</v>
      </c>
      <c r="C1161" s="70">
        <f>IFERROR(VLOOKUP(A1161,Sheet2!A:D,4,0),0)</f>
        <v>0</v>
      </c>
      <c r="D1161" s="71">
        <v>0</v>
      </c>
      <c r="E1161" s="66"/>
    </row>
    <row r="1162" ht="20.25" customHeight="1" spans="1:5">
      <c r="A1162" s="43" t="s">
        <v>2139</v>
      </c>
      <c r="B1162" s="44" t="s">
        <v>2140</v>
      </c>
      <c r="C1162" s="70">
        <f>IFERROR(VLOOKUP(A1162,Sheet2!A:D,4,0),0)</f>
        <v>0</v>
      </c>
      <c r="D1162" s="71">
        <v>0</v>
      </c>
      <c r="E1162" s="66"/>
    </row>
    <row r="1163" ht="20.25" customHeight="1" spans="1:5">
      <c r="A1163" s="43" t="s">
        <v>2141</v>
      </c>
      <c r="B1163" s="44" t="s">
        <v>2142</v>
      </c>
      <c r="C1163" s="70">
        <f>IFERROR(VLOOKUP(A1163,Sheet2!A:D,4,0),0)</f>
        <v>0</v>
      </c>
      <c r="D1163" s="71">
        <v>0</v>
      </c>
      <c r="E1163" s="66"/>
    </row>
    <row r="1164" ht="20.25" customHeight="1" spans="1:5">
      <c r="A1164" s="43" t="s">
        <v>2143</v>
      </c>
      <c r="B1164" s="44" t="s">
        <v>2144</v>
      </c>
      <c r="C1164" s="70">
        <f>IFERROR(VLOOKUP(A1164,Sheet2!A:D,4,0),0)</f>
        <v>0</v>
      </c>
      <c r="D1164" s="71">
        <v>0</v>
      </c>
      <c r="E1164" s="66"/>
    </row>
    <row r="1165" ht="20.25" customHeight="1" spans="1:5">
      <c r="A1165" s="43" t="s">
        <v>2145</v>
      </c>
      <c r="B1165" s="44" t="s">
        <v>2146</v>
      </c>
      <c r="C1165" s="70">
        <f>IFERROR(VLOOKUP(A1165,Sheet2!A:D,4,0),0)</f>
        <v>0</v>
      </c>
      <c r="D1165" s="71">
        <v>0</v>
      </c>
      <c r="E1165" s="66"/>
    </row>
    <row r="1166" ht="20.25" customHeight="1" spans="1:5">
      <c r="A1166" s="43" t="s">
        <v>2147</v>
      </c>
      <c r="B1166" s="44" t="s">
        <v>2148</v>
      </c>
      <c r="C1166" s="70">
        <f>IFERROR(VLOOKUP(A1166,Sheet2!A:D,4,0),0)</f>
        <v>0</v>
      </c>
      <c r="D1166" s="71">
        <v>0</v>
      </c>
      <c r="E1166" s="66"/>
    </row>
    <row r="1167" ht="20.25" customHeight="1" spans="1:5">
      <c r="A1167" s="43" t="s">
        <v>2149</v>
      </c>
      <c r="B1167" s="44" t="s">
        <v>2150</v>
      </c>
      <c r="C1167" s="70">
        <f>IFERROR(VLOOKUP(A1167,Sheet2!A:D,4,0),0)</f>
        <v>0</v>
      </c>
      <c r="D1167" s="71">
        <v>0</v>
      </c>
      <c r="E1167" s="66"/>
    </row>
    <row r="1168" ht="20.25" customHeight="1" spans="1:5">
      <c r="A1168" s="43" t="s">
        <v>2151</v>
      </c>
      <c r="B1168" s="44" t="s">
        <v>2152</v>
      </c>
      <c r="C1168" s="70">
        <f>IFERROR(VLOOKUP(A1168,Sheet2!A:D,4,0),0)</f>
        <v>0</v>
      </c>
      <c r="D1168" s="71">
        <v>0</v>
      </c>
      <c r="E1168" s="66"/>
    </row>
    <row r="1169" ht="20.25" customHeight="1" spans="1:5">
      <c r="A1169" s="43" t="s">
        <v>2153</v>
      </c>
      <c r="B1169" s="44" t="s">
        <v>2154</v>
      </c>
      <c r="C1169" s="70">
        <f>IFERROR(VLOOKUP(A1169,Sheet2!A:D,4,0),0)</f>
        <v>0</v>
      </c>
      <c r="D1169" s="71">
        <v>0</v>
      </c>
      <c r="E1169" s="66"/>
    </row>
    <row r="1170" ht="20.25" customHeight="1" spans="1:5">
      <c r="A1170" s="43" t="s">
        <v>2155</v>
      </c>
      <c r="B1170" s="44" t="s">
        <v>2156</v>
      </c>
      <c r="C1170" s="70">
        <f>IFERROR(VLOOKUP(A1170,Sheet2!A:D,4,0),0)</f>
        <v>0</v>
      </c>
      <c r="D1170" s="71">
        <v>0</v>
      </c>
      <c r="E1170" s="66"/>
    </row>
    <row r="1171" ht="20.25" customHeight="1" spans="1:5">
      <c r="A1171" s="43" t="s">
        <v>2157</v>
      </c>
      <c r="B1171" s="44" t="s">
        <v>2158</v>
      </c>
      <c r="C1171" s="70">
        <f>IFERROR(VLOOKUP(A1171,Sheet2!A:D,4,0),0)</f>
        <v>0</v>
      </c>
      <c r="D1171" s="71">
        <v>0</v>
      </c>
      <c r="E1171" s="66"/>
    </row>
    <row r="1172" ht="20.25" customHeight="1" spans="1:5">
      <c r="A1172" s="43" t="s">
        <v>2159</v>
      </c>
      <c r="B1172" s="44" t="s">
        <v>2160</v>
      </c>
      <c r="C1172" s="70">
        <f>IFERROR(VLOOKUP(A1172,Sheet2!A:D,4,0),0)</f>
        <v>0</v>
      </c>
      <c r="D1172" s="71">
        <v>0</v>
      </c>
      <c r="E1172" s="66"/>
    </row>
    <row r="1173" ht="20.25" customHeight="1" spans="1:5">
      <c r="A1173" s="43" t="s">
        <v>2161</v>
      </c>
      <c r="B1173" s="44" t="s">
        <v>2162</v>
      </c>
      <c r="C1173" s="70">
        <f>IFERROR(VLOOKUP(A1173,Sheet2!A:D,4,0),0)</f>
        <v>0</v>
      </c>
      <c r="D1173" s="71">
        <v>0</v>
      </c>
      <c r="E1173" s="66"/>
    </row>
    <row r="1174" ht="20.25" customHeight="1" spans="1:5">
      <c r="A1174" s="43" t="s">
        <v>2163</v>
      </c>
      <c r="B1174" s="44" t="s">
        <v>2164</v>
      </c>
      <c r="C1174" s="70">
        <f>IFERROR(VLOOKUP(A1174,Sheet2!A:D,4,0),0)</f>
        <v>0</v>
      </c>
      <c r="D1174" s="71">
        <v>0</v>
      </c>
      <c r="E1174" s="66"/>
    </row>
    <row r="1175" ht="20.25" customHeight="1" spans="1:5">
      <c r="A1175" s="43" t="s">
        <v>2165</v>
      </c>
      <c r="B1175" s="44" t="s">
        <v>2166</v>
      </c>
      <c r="C1175" s="70">
        <f>IFERROR(VLOOKUP(A1175,Sheet2!A:D,4,0),0)</f>
        <v>0</v>
      </c>
      <c r="D1175" s="71">
        <v>0</v>
      </c>
      <c r="E1175" s="66"/>
    </row>
    <row r="1176" ht="20.25" customHeight="1" spans="1:5">
      <c r="A1176" s="43" t="s">
        <v>2167</v>
      </c>
      <c r="B1176" s="44" t="s">
        <v>138</v>
      </c>
      <c r="C1176" s="70">
        <f>IFERROR(VLOOKUP(A1176,Sheet2!A:D,4,0),0)</f>
        <v>0</v>
      </c>
      <c r="D1176" s="71">
        <v>0</v>
      </c>
      <c r="E1176" s="66"/>
    </row>
    <row r="1177" ht="20.25" customHeight="1" spans="1:5">
      <c r="A1177" s="43" t="s">
        <v>2168</v>
      </c>
      <c r="B1177" s="44" t="s">
        <v>2169</v>
      </c>
      <c r="C1177" s="70">
        <f>IFERROR(VLOOKUP(A1177,Sheet2!A:D,4,0),0)</f>
        <v>0</v>
      </c>
      <c r="D1177" s="71">
        <v>0</v>
      </c>
      <c r="E1177" s="66"/>
    </row>
    <row r="1178" ht="20.25" customHeight="1" spans="1:5">
      <c r="A1178" s="37" t="s">
        <v>2170</v>
      </c>
      <c r="B1178" s="42" t="s">
        <v>2171</v>
      </c>
      <c r="C1178" s="67">
        <f>SUM(C1179:C1192)</f>
        <v>0</v>
      </c>
      <c r="D1178" s="71">
        <v>0</v>
      </c>
      <c r="E1178" s="66"/>
    </row>
    <row r="1179" ht="20.25" customHeight="1" spans="1:5">
      <c r="A1179" s="43" t="s">
        <v>2172</v>
      </c>
      <c r="B1179" s="44" t="s">
        <v>120</v>
      </c>
      <c r="C1179" s="70">
        <f>IFERROR(VLOOKUP(A1179,Sheet2!A:D,4,0),0)</f>
        <v>0</v>
      </c>
      <c r="D1179" s="71">
        <v>0</v>
      </c>
      <c r="E1179" s="66"/>
    </row>
    <row r="1180" ht="20.25" customHeight="1" spans="1:5">
      <c r="A1180" s="43" t="s">
        <v>2173</v>
      </c>
      <c r="B1180" s="44" t="s">
        <v>122</v>
      </c>
      <c r="C1180" s="70">
        <f>IFERROR(VLOOKUP(A1180,Sheet2!A:D,4,0),0)</f>
        <v>0</v>
      </c>
      <c r="D1180" s="71">
        <v>0</v>
      </c>
      <c r="E1180" s="66"/>
    </row>
    <row r="1181" ht="20.25" customHeight="1" spans="1:5">
      <c r="A1181" s="43" t="s">
        <v>2174</v>
      </c>
      <c r="B1181" s="44" t="s">
        <v>124</v>
      </c>
      <c r="C1181" s="70">
        <f>IFERROR(VLOOKUP(A1181,Sheet2!A:D,4,0),0)</f>
        <v>0</v>
      </c>
      <c r="D1181" s="71">
        <v>0</v>
      </c>
      <c r="E1181" s="66"/>
    </row>
    <row r="1182" ht="20.25" customHeight="1" spans="1:5">
      <c r="A1182" s="43" t="s">
        <v>2175</v>
      </c>
      <c r="B1182" s="44" t="s">
        <v>2176</v>
      </c>
      <c r="C1182" s="70">
        <f>IFERROR(VLOOKUP(A1182,Sheet2!A:D,4,0),0)</f>
        <v>0</v>
      </c>
      <c r="D1182" s="71">
        <v>0</v>
      </c>
      <c r="E1182" s="66"/>
    </row>
    <row r="1183" ht="20.25" customHeight="1" spans="1:5">
      <c r="A1183" s="43" t="s">
        <v>2177</v>
      </c>
      <c r="B1183" s="44" t="s">
        <v>2178</v>
      </c>
      <c r="C1183" s="70">
        <f>IFERROR(VLOOKUP(A1183,Sheet2!A:D,4,0),0)</f>
        <v>0</v>
      </c>
      <c r="D1183" s="71">
        <v>0</v>
      </c>
      <c r="E1183" s="66"/>
    </row>
    <row r="1184" ht="20.25" customHeight="1" spans="1:5">
      <c r="A1184" s="43" t="s">
        <v>2179</v>
      </c>
      <c r="B1184" s="44" t="s">
        <v>2180</v>
      </c>
      <c r="C1184" s="70">
        <f>IFERROR(VLOOKUP(A1184,Sheet2!A:D,4,0),0)</f>
        <v>0</v>
      </c>
      <c r="D1184" s="71">
        <v>0</v>
      </c>
      <c r="E1184" s="66"/>
    </row>
    <row r="1185" ht="20.25" customHeight="1" spans="1:7">
      <c r="A1185" s="43" t="s">
        <v>2181</v>
      </c>
      <c r="B1185" s="44" t="s">
        <v>2182</v>
      </c>
      <c r="C1185" s="70">
        <f>IFERROR(VLOOKUP(A1185,Sheet2!A:D,4,0),0)</f>
        <v>0</v>
      </c>
      <c r="D1185" s="71">
        <v>0</v>
      </c>
      <c r="E1185" s="66"/>
    </row>
    <row r="1186" ht="20.25" customHeight="1" spans="1:7">
      <c r="A1186" s="43" t="s">
        <v>2183</v>
      </c>
      <c r="B1186" s="44" t="s">
        <v>2184</v>
      </c>
      <c r="C1186" s="70">
        <f>IFERROR(VLOOKUP(A1186,Sheet2!A:D,4,0),0)</f>
        <v>0</v>
      </c>
      <c r="D1186" s="71">
        <v>0</v>
      </c>
      <c r="E1186" s="66"/>
    </row>
    <row r="1187" ht="20.25" customHeight="1" spans="1:7">
      <c r="A1187" s="43" t="s">
        <v>2185</v>
      </c>
      <c r="B1187" s="44" t="s">
        <v>2186</v>
      </c>
      <c r="C1187" s="70">
        <f>IFERROR(VLOOKUP(A1187,Sheet2!A:D,4,0),0)</f>
        <v>0</v>
      </c>
      <c r="D1187" s="71">
        <v>0</v>
      </c>
      <c r="E1187" s="66"/>
    </row>
    <row r="1188" ht="20.25" customHeight="1" spans="1:7">
      <c r="A1188" s="43" t="s">
        <v>2187</v>
      </c>
      <c r="B1188" s="44" t="s">
        <v>2188</v>
      </c>
      <c r="C1188" s="70">
        <f>IFERROR(VLOOKUP(A1188,Sheet2!A:D,4,0),0)</f>
        <v>0</v>
      </c>
      <c r="D1188" s="71">
        <v>0</v>
      </c>
      <c r="E1188" s="66"/>
    </row>
    <row r="1189" ht="20.25" customHeight="1" spans="1:7">
      <c r="A1189" s="43" t="s">
        <v>2189</v>
      </c>
      <c r="B1189" s="44" t="s">
        <v>2190</v>
      </c>
      <c r="C1189" s="70">
        <f>IFERROR(VLOOKUP(A1189,Sheet2!A:D,4,0),0)</f>
        <v>0</v>
      </c>
      <c r="D1189" s="71">
        <v>0</v>
      </c>
      <c r="E1189" s="66"/>
    </row>
    <row r="1190" ht="20.25" customHeight="1" spans="1:7">
      <c r="A1190" s="43" t="s">
        <v>2191</v>
      </c>
      <c r="B1190" s="44" t="s">
        <v>2192</v>
      </c>
      <c r="C1190" s="70">
        <f>IFERROR(VLOOKUP(A1190,Sheet2!A:D,4,0),0)</f>
        <v>0</v>
      </c>
      <c r="D1190" s="71">
        <v>0</v>
      </c>
      <c r="E1190" s="66"/>
    </row>
    <row r="1191" ht="20.25" customHeight="1" spans="1:7">
      <c r="A1191" s="43" t="s">
        <v>2193</v>
      </c>
      <c r="B1191" s="44" t="s">
        <v>2194</v>
      </c>
      <c r="C1191" s="70">
        <f>IFERROR(VLOOKUP(A1191,Sheet2!A:D,4,0),0)</f>
        <v>0</v>
      </c>
      <c r="D1191" s="71">
        <v>0</v>
      </c>
      <c r="E1191" s="66"/>
    </row>
    <row r="1192" ht="20.25" customHeight="1" spans="1:7">
      <c r="A1192" s="43" t="s">
        <v>2195</v>
      </c>
      <c r="B1192" s="44" t="s">
        <v>2196</v>
      </c>
      <c r="C1192" s="70">
        <f>IFERROR(VLOOKUP(A1192,Sheet2!A:D,4,0),0)</f>
        <v>0</v>
      </c>
      <c r="D1192" s="71">
        <v>0</v>
      </c>
      <c r="E1192" s="66"/>
    </row>
    <row r="1193" ht="20.25" customHeight="1" spans="1:7">
      <c r="A1193" s="37" t="s">
        <v>2197</v>
      </c>
      <c r="B1193" s="42" t="s">
        <v>2198</v>
      </c>
      <c r="C1193" s="67">
        <f>C1194</f>
        <v>0</v>
      </c>
      <c r="D1193" s="71">
        <v>0</v>
      </c>
      <c r="E1193" s="66"/>
    </row>
    <row r="1194" s="50" customFormat="1" ht="20.25" customHeight="1" spans="1:7">
      <c r="A1194" s="75" t="s">
        <v>2199</v>
      </c>
      <c r="B1194" s="76" t="s">
        <v>2200</v>
      </c>
      <c r="C1194" s="70">
        <f>IFERROR(VLOOKUP(A1194,Sheet2!A:D,4,0),0)</f>
        <v>0</v>
      </c>
      <c r="D1194" s="71">
        <v>0</v>
      </c>
      <c r="E1194" s="77"/>
      <c r="G1194" s="78"/>
    </row>
    <row r="1195" ht="20.25" customHeight="1" spans="1:7">
      <c r="A1195" s="37" t="s">
        <v>2201</v>
      </c>
      <c r="B1195" s="42" t="s">
        <v>40</v>
      </c>
      <c r="C1195" s="67">
        <f>C1196+C1207+C1211</f>
        <v>1186</v>
      </c>
      <c r="D1195" s="68">
        <f>D1196+D1207+D1211</f>
        <v>1125.388872</v>
      </c>
      <c r="E1195" s="66">
        <f>D1195/C1195*100%</f>
        <v>0.948894495784148</v>
      </c>
    </row>
    <row r="1196" ht="20.25" customHeight="1" spans="1:7">
      <c r="A1196" s="37" t="s">
        <v>2202</v>
      </c>
      <c r="B1196" s="42" t="s">
        <v>2203</v>
      </c>
      <c r="C1196" s="67">
        <f>SUM(C1197:C1206)</f>
        <v>0</v>
      </c>
      <c r="D1196" s="71">
        <v>0</v>
      </c>
      <c r="E1196" s="66"/>
    </row>
    <row r="1197" ht="20.25" customHeight="1" spans="1:7">
      <c r="A1197" s="43" t="s">
        <v>2204</v>
      </c>
      <c r="B1197" s="44" t="s">
        <v>2205</v>
      </c>
      <c r="C1197" s="70">
        <f>IFERROR(VLOOKUP(A1197,Sheet2!A:D,4,0),0)</f>
        <v>0</v>
      </c>
      <c r="D1197" s="71">
        <v>0</v>
      </c>
      <c r="E1197" s="66"/>
    </row>
    <row r="1198" ht="20.25" customHeight="1" spans="1:7">
      <c r="A1198" s="43" t="s">
        <v>2206</v>
      </c>
      <c r="B1198" s="44" t="s">
        <v>2207</v>
      </c>
      <c r="C1198" s="70">
        <f>IFERROR(VLOOKUP(A1198,Sheet2!A:D,4,0),0)</f>
        <v>0</v>
      </c>
      <c r="D1198" s="71">
        <v>0</v>
      </c>
      <c r="E1198" s="66"/>
    </row>
    <row r="1199" ht="20.25" customHeight="1" spans="1:7">
      <c r="A1199" s="43" t="s">
        <v>2208</v>
      </c>
      <c r="B1199" s="44" t="s">
        <v>2209</v>
      </c>
      <c r="C1199" s="70">
        <f>IFERROR(VLOOKUP(A1199,Sheet2!A:D,4,0),0)</f>
        <v>0</v>
      </c>
      <c r="D1199" s="71">
        <v>0</v>
      </c>
      <c r="E1199" s="66"/>
    </row>
    <row r="1200" ht="20.25" customHeight="1" spans="1:7">
      <c r="A1200" s="43" t="s">
        <v>2210</v>
      </c>
      <c r="B1200" s="44" t="s">
        <v>2211</v>
      </c>
      <c r="C1200" s="70">
        <f>IFERROR(VLOOKUP(A1200,Sheet2!A:D,4,0),0)</f>
        <v>0</v>
      </c>
      <c r="D1200" s="71">
        <v>0</v>
      </c>
      <c r="E1200" s="66"/>
    </row>
    <row r="1201" ht="20.25" customHeight="1" spans="1:5">
      <c r="A1201" s="43" t="s">
        <v>2212</v>
      </c>
      <c r="B1201" s="44" t="s">
        <v>2213</v>
      </c>
      <c r="C1201" s="70">
        <f>IFERROR(VLOOKUP(A1201,Sheet2!A:D,4,0),0)</f>
        <v>0</v>
      </c>
      <c r="D1201" s="71">
        <v>0</v>
      </c>
      <c r="E1201" s="66"/>
    </row>
    <row r="1202" ht="20.25" customHeight="1" spans="1:5">
      <c r="A1202" s="43" t="s">
        <v>2214</v>
      </c>
      <c r="B1202" s="44" t="s">
        <v>2215</v>
      </c>
      <c r="C1202" s="70">
        <f>IFERROR(VLOOKUP(A1202,Sheet2!A:D,4,0),0)</f>
        <v>0</v>
      </c>
      <c r="D1202" s="71">
        <v>0</v>
      </c>
      <c r="E1202" s="66"/>
    </row>
    <row r="1203" ht="20.25" customHeight="1" spans="1:5">
      <c r="A1203" s="43" t="s">
        <v>2216</v>
      </c>
      <c r="B1203" s="44" t="s">
        <v>2217</v>
      </c>
      <c r="C1203" s="70">
        <f>IFERROR(VLOOKUP(A1203,Sheet2!A:D,4,0),0)</f>
        <v>0</v>
      </c>
      <c r="D1203" s="71">
        <v>0</v>
      </c>
      <c r="E1203" s="66"/>
    </row>
    <row r="1204" ht="20.25" customHeight="1" spans="1:5">
      <c r="A1204" s="43" t="s">
        <v>2218</v>
      </c>
      <c r="B1204" s="44" t="s">
        <v>2219</v>
      </c>
      <c r="C1204" s="70">
        <f>IFERROR(VLOOKUP(A1204,Sheet2!A:D,4,0),0)</f>
        <v>0</v>
      </c>
      <c r="D1204" s="71">
        <v>0</v>
      </c>
      <c r="E1204" s="66"/>
    </row>
    <row r="1205" ht="20.25" customHeight="1" spans="1:5">
      <c r="A1205" s="43" t="s">
        <v>2220</v>
      </c>
      <c r="B1205" s="44" t="s">
        <v>2221</v>
      </c>
      <c r="C1205" s="70">
        <f>IFERROR(VLOOKUP(A1205,Sheet2!A:D,4,0),0)</f>
        <v>0</v>
      </c>
      <c r="D1205" s="71">
        <v>0</v>
      </c>
      <c r="E1205" s="66"/>
    </row>
    <row r="1206" ht="20.25" customHeight="1" spans="1:5">
      <c r="A1206" s="43" t="s">
        <v>2222</v>
      </c>
      <c r="B1206" s="44" t="s">
        <v>2223</v>
      </c>
      <c r="C1206" s="70">
        <f>IFERROR(VLOOKUP(A1206,Sheet2!A:D,4,0),0)</f>
        <v>0</v>
      </c>
      <c r="D1206" s="71">
        <v>0</v>
      </c>
      <c r="E1206" s="66"/>
    </row>
    <row r="1207" ht="20.25" customHeight="1" spans="1:5">
      <c r="A1207" s="37" t="s">
        <v>2224</v>
      </c>
      <c r="B1207" s="42" t="s">
        <v>2225</v>
      </c>
      <c r="C1207" s="67">
        <f>SUM(C1208:C1210)</f>
        <v>1186</v>
      </c>
      <c r="D1207" s="68">
        <f>SUM(D1208:D1210)</f>
        <v>1125.388872</v>
      </c>
      <c r="E1207" s="66">
        <f t="shared" ref="E1207:E1210" si="21">D1207/C1207*100%</f>
        <v>0.948894495784148</v>
      </c>
    </row>
    <row r="1208" ht="20.25" customHeight="1" spans="1:5">
      <c r="A1208" s="43" t="s">
        <v>2226</v>
      </c>
      <c r="B1208" s="44" t="s">
        <v>2227</v>
      </c>
      <c r="C1208" s="70">
        <v>657</v>
      </c>
      <c r="D1208" s="71">
        <v>637.9371</v>
      </c>
      <c r="E1208" s="66">
        <f t="shared" si="21"/>
        <v>0.970984931506849</v>
      </c>
    </row>
    <row r="1209" ht="20.25" customHeight="1" spans="1:5">
      <c r="A1209" s="43" t="s">
        <v>2228</v>
      </c>
      <c r="B1209" s="44" t="s">
        <v>2229</v>
      </c>
      <c r="C1209" s="70">
        <v>0</v>
      </c>
      <c r="D1209" s="71"/>
      <c r="E1209" s="66"/>
    </row>
    <row r="1210" ht="20.25" customHeight="1" spans="1:5">
      <c r="A1210" s="43" t="s">
        <v>2230</v>
      </c>
      <c r="B1210" s="44" t="s">
        <v>2231</v>
      </c>
      <c r="C1210" s="70">
        <v>529</v>
      </c>
      <c r="D1210" s="71">
        <v>487.451772</v>
      </c>
      <c r="E1210" s="66">
        <f t="shared" si="21"/>
        <v>0.921458926275992</v>
      </c>
    </row>
    <row r="1211" ht="20.25" customHeight="1" spans="1:5">
      <c r="A1211" s="37" t="s">
        <v>2232</v>
      </c>
      <c r="B1211" s="42" t="s">
        <v>2233</v>
      </c>
      <c r="C1211" s="67">
        <f>SUM(C1212:C1214)</f>
        <v>0</v>
      </c>
      <c r="D1211" s="71">
        <v>0</v>
      </c>
      <c r="E1211" s="66"/>
    </row>
    <row r="1212" ht="20.25" customHeight="1" spans="1:5">
      <c r="A1212" s="43" t="s">
        <v>2234</v>
      </c>
      <c r="B1212" s="44" t="s">
        <v>2235</v>
      </c>
      <c r="C1212" s="70">
        <f>IFERROR(VLOOKUP(A1212,Sheet2!A:D,4,0),0)</f>
        <v>0</v>
      </c>
      <c r="D1212" s="71"/>
      <c r="E1212" s="66"/>
    </row>
    <row r="1213" ht="20.25" customHeight="1" spans="1:5">
      <c r="A1213" s="43" t="s">
        <v>2236</v>
      </c>
      <c r="B1213" s="44" t="s">
        <v>2237</v>
      </c>
      <c r="C1213" s="70">
        <f>IFERROR(VLOOKUP(A1213,Sheet2!A:D,4,0),0)</f>
        <v>0</v>
      </c>
      <c r="D1213" s="71"/>
      <c r="E1213" s="66"/>
    </row>
    <row r="1214" ht="20.25" customHeight="1" spans="1:5">
      <c r="A1214" s="43" t="s">
        <v>2238</v>
      </c>
      <c r="B1214" s="44" t="s">
        <v>2239</v>
      </c>
      <c r="C1214" s="70">
        <f>IFERROR(VLOOKUP(A1214,Sheet2!A:D,4,0),0)</f>
        <v>0</v>
      </c>
      <c r="D1214" s="71"/>
      <c r="E1214" s="66"/>
    </row>
    <row r="1215" ht="20.25" customHeight="1" spans="1:5">
      <c r="A1215" s="37" t="s">
        <v>2240</v>
      </c>
      <c r="B1215" s="42" t="s">
        <v>41</v>
      </c>
      <c r="C1215" s="67">
        <f>C1216+C1234+C1240+C1246</f>
        <v>0</v>
      </c>
      <c r="D1215" s="71">
        <v>0</v>
      </c>
      <c r="E1215" s="66"/>
    </row>
    <row r="1216" ht="20.25" customHeight="1" spans="1:5">
      <c r="A1216" s="37" t="s">
        <v>2241</v>
      </c>
      <c r="B1216" s="42" t="s">
        <v>2242</v>
      </c>
      <c r="C1216" s="67">
        <f>SUM(C1217:C1233)</f>
        <v>0</v>
      </c>
      <c r="D1216" s="71">
        <v>0</v>
      </c>
      <c r="E1216" s="66"/>
    </row>
    <row r="1217" ht="20.25" customHeight="1" spans="1:5">
      <c r="A1217" s="43" t="s">
        <v>2243</v>
      </c>
      <c r="B1217" s="44" t="s">
        <v>120</v>
      </c>
      <c r="C1217" s="70">
        <f>IFERROR(VLOOKUP(A1217,Sheet2!A:D,4,0),0)</f>
        <v>0</v>
      </c>
      <c r="D1217" s="71">
        <v>0</v>
      </c>
      <c r="E1217" s="66"/>
    </row>
    <row r="1218" ht="20.25" customHeight="1" spans="1:5">
      <c r="A1218" s="43" t="s">
        <v>2244</v>
      </c>
      <c r="B1218" s="44" t="s">
        <v>122</v>
      </c>
      <c r="C1218" s="70">
        <f>IFERROR(VLOOKUP(A1218,Sheet2!A:D,4,0),0)</f>
        <v>0</v>
      </c>
      <c r="D1218" s="71">
        <v>0</v>
      </c>
      <c r="E1218" s="66"/>
    </row>
    <row r="1219" ht="20.25" customHeight="1" spans="1:5">
      <c r="A1219" s="43" t="s">
        <v>2245</v>
      </c>
      <c r="B1219" s="44" t="s">
        <v>124</v>
      </c>
      <c r="C1219" s="70">
        <f>IFERROR(VLOOKUP(A1219,Sheet2!A:D,4,0),0)</f>
        <v>0</v>
      </c>
      <c r="D1219" s="71">
        <v>0</v>
      </c>
      <c r="E1219" s="66"/>
    </row>
    <row r="1220" ht="20.25" customHeight="1" spans="1:5">
      <c r="A1220" s="43" t="s">
        <v>2246</v>
      </c>
      <c r="B1220" s="44" t="s">
        <v>2247</v>
      </c>
      <c r="C1220" s="70">
        <f>IFERROR(VLOOKUP(A1220,Sheet2!A:D,4,0),0)</f>
        <v>0</v>
      </c>
      <c r="D1220" s="71">
        <v>0</v>
      </c>
      <c r="E1220" s="66"/>
    </row>
    <row r="1221" ht="20.25" customHeight="1" spans="1:5">
      <c r="A1221" s="43" t="s">
        <v>2248</v>
      </c>
      <c r="B1221" s="44" t="s">
        <v>2249</v>
      </c>
      <c r="C1221" s="70">
        <f>IFERROR(VLOOKUP(A1221,Sheet2!A:D,4,0),0)</f>
        <v>0</v>
      </c>
      <c r="D1221" s="71">
        <v>0</v>
      </c>
      <c r="E1221" s="66"/>
    </row>
    <row r="1222" ht="20.25" customHeight="1" spans="1:5">
      <c r="A1222" s="43" t="s">
        <v>2250</v>
      </c>
      <c r="B1222" s="44" t="s">
        <v>2251</v>
      </c>
      <c r="C1222" s="70">
        <f>IFERROR(VLOOKUP(A1222,Sheet2!A:D,4,0),0)</f>
        <v>0</v>
      </c>
      <c r="D1222" s="71">
        <v>0</v>
      </c>
      <c r="E1222" s="66"/>
    </row>
    <row r="1223" ht="20.25" customHeight="1" spans="1:5">
      <c r="A1223" s="43" t="s">
        <v>2252</v>
      </c>
      <c r="B1223" s="44" t="s">
        <v>2253</v>
      </c>
      <c r="C1223" s="70">
        <f>IFERROR(VLOOKUP(A1223,Sheet2!A:D,4,0),0)</f>
        <v>0</v>
      </c>
      <c r="D1223" s="71">
        <v>0</v>
      </c>
      <c r="E1223" s="66"/>
    </row>
    <row r="1224" ht="20.25" customHeight="1" spans="1:5">
      <c r="A1224" s="43" t="s">
        <v>2254</v>
      </c>
      <c r="B1224" s="44" t="s">
        <v>2255</v>
      </c>
      <c r="C1224" s="70">
        <f>IFERROR(VLOOKUP(A1224,Sheet2!A:D,4,0),0)</f>
        <v>0</v>
      </c>
      <c r="D1224" s="71">
        <v>0</v>
      </c>
      <c r="E1224" s="66"/>
    </row>
    <row r="1225" ht="20.25" customHeight="1" spans="1:5">
      <c r="A1225" s="43" t="s">
        <v>2256</v>
      </c>
      <c r="B1225" s="44" t="s">
        <v>2257</v>
      </c>
      <c r="C1225" s="70">
        <f>IFERROR(VLOOKUP(A1225,Sheet2!A:D,4,0),0)</f>
        <v>0</v>
      </c>
      <c r="D1225" s="71">
        <v>0</v>
      </c>
      <c r="E1225" s="66"/>
    </row>
    <row r="1226" ht="20.25" customHeight="1" spans="1:5">
      <c r="A1226" s="43" t="s">
        <v>2258</v>
      </c>
      <c r="B1226" s="44" t="s">
        <v>2259</v>
      </c>
      <c r="C1226" s="70">
        <f>IFERROR(VLOOKUP(A1226,Sheet2!A:D,4,0),0)</f>
        <v>0</v>
      </c>
      <c r="D1226" s="71">
        <v>0</v>
      </c>
      <c r="E1226" s="66"/>
    </row>
    <row r="1227" ht="20.25" customHeight="1" spans="1:5">
      <c r="A1227" s="43" t="s">
        <v>2260</v>
      </c>
      <c r="B1227" s="44" t="s">
        <v>2261</v>
      </c>
      <c r="C1227" s="70">
        <f>IFERROR(VLOOKUP(A1227,Sheet2!A:D,4,0),0)</f>
        <v>0</v>
      </c>
      <c r="D1227" s="71">
        <v>0</v>
      </c>
      <c r="E1227" s="66"/>
    </row>
    <row r="1228" ht="20.25" customHeight="1" spans="1:5">
      <c r="A1228" s="43" t="s">
        <v>2262</v>
      </c>
      <c r="B1228" s="44" t="s">
        <v>2263</v>
      </c>
      <c r="C1228" s="70">
        <f>IFERROR(VLOOKUP(A1228,Sheet2!A:D,4,0),0)</f>
        <v>0</v>
      </c>
      <c r="D1228" s="71">
        <v>0</v>
      </c>
      <c r="E1228" s="66"/>
    </row>
    <row r="1229" ht="20.25" customHeight="1" spans="1:5">
      <c r="A1229" s="43" t="s">
        <v>2264</v>
      </c>
      <c r="B1229" s="44" t="s">
        <v>2265</v>
      </c>
      <c r="C1229" s="70">
        <f>IFERROR(VLOOKUP(A1229,Sheet2!A:D,4,0),0)</f>
        <v>0</v>
      </c>
      <c r="D1229" s="71">
        <v>0</v>
      </c>
      <c r="E1229" s="66"/>
    </row>
    <row r="1230" ht="20.25" customHeight="1" spans="1:5">
      <c r="A1230" s="43" t="s">
        <v>2266</v>
      </c>
      <c r="B1230" s="44" t="s">
        <v>2267</v>
      </c>
      <c r="C1230" s="70">
        <f>IFERROR(VLOOKUP(A1230,Sheet2!A:D,4,0),0)</f>
        <v>0</v>
      </c>
      <c r="D1230" s="71">
        <v>0</v>
      </c>
      <c r="E1230" s="66"/>
    </row>
    <row r="1231" ht="20.25" customHeight="1" spans="1:5">
      <c r="A1231" s="43" t="s">
        <v>2268</v>
      </c>
      <c r="B1231" s="44" t="s">
        <v>2269</v>
      </c>
      <c r="C1231" s="70">
        <f>IFERROR(VLOOKUP(A1231,Sheet2!A:D,4,0),0)</f>
        <v>0</v>
      </c>
      <c r="D1231" s="71">
        <v>0</v>
      </c>
      <c r="E1231" s="66"/>
    </row>
    <row r="1232" ht="20.25" customHeight="1" spans="1:5">
      <c r="A1232" s="43" t="s">
        <v>2270</v>
      </c>
      <c r="B1232" s="44" t="s">
        <v>138</v>
      </c>
      <c r="C1232" s="70">
        <f>IFERROR(VLOOKUP(A1232,Sheet2!A:D,4,0),0)</f>
        <v>0</v>
      </c>
      <c r="D1232" s="71">
        <v>0</v>
      </c>
      <c r="E1232" s="66"/>
    </row>
    <row r="1233" ht="20.25" customHeight="1" spans="1:7">
      <c r="A1233" s="43" t="s">
        <v>2271</v>
      </c>
      <c r="B1233" s="44" t="s">
        <v>2272</v>
      </c>
      <c r="C1233" s="70">
        <f>IFERROR(VLOOKUP(A1233,Sheet2!A:D,4,0),0)</f>
        <v>0</v>
      </c>
      <c r="D1233" s="71">
        <v>0</v>
      </c>
      <c r="E1233" s="66"/>
    </row>
    <row r="1234" s="50" customFormat="1" ht="20.25" customHeight="1" spans="1:7">
      <c r="A1234" s="37" t="s">
        <v>2273</v>
      </c>
      <c r="B1234" s="42" t="s">
        <v>2274</v>
      </c>
      <c r="C1234" s="67">
        <f>SUM(C1235:C1239)</f>
        <v>0</v>
      </c>
      <c r="D1234" s="71">
        <v>0</v>
      </c>
      <c r="E1234" s="77"/>
      <c r="G1234" s="78"/>
    </row>
    <row r="1235" ht="20.25" customHeight="1" spans="1:7">
      <c r="A1235" s="43" t="s">
        <v>2275</v>
      </c>
      <c r="B1235" s="44" t="s">
        <v>2276</v>
      </c>
      <c r="C1235" s="70">
        <f>IFERROR(VLOOKUP(A1235,Sheet2!A:D,4,0),0)</f>
        <v>0</v>
      </c>
      <c r="D1235" s="71">
        <v>0</v>
      </c>
      <c r="E1235" s="66"/>
    </row>
    <row r="1236" ht="20.25" customHeight="1" spans="1:7">
      <c r="A1236" s="43" t="s">
        <v>2277</v>
      </c>
      <c r="B1236" s="44" t="s">
        <v>2278</v>
      </c>
      <c r="C1236" s="70">
        <f>IFERROR(VLOOKUP(A1236,Sheet2!A:D,4,0),0)</f>
        <v>0</v>
      </c>
      <c r="D1236" s="71">
        <v>0</v>
      </c>
      <c r="E1236" s="66"/>
    </row>
    <row r="1237" ht="20.25" customHeight="1" spans="1:7">
      <c r="A1237" s="43" t="s">
        <v>2279</v>
      </c>
      <c r="B1237" s="44" t="s">
        <v>2280</v>
      </c>
      <c r="C1237" s="70">
        <f>IFERROR(VLOOKUP(A1237,Sheet2!A:D,4,0),0)</f>
        <v>0</v>
      </c>
      <c r="D1237" s="71">
        <v>0</v>
      </c>
      <c r="E1237" s="66"/>
    </row>
    <row r="1238" ht="20.25" customHeight="1" spans="1:7">
      <c r="A1238" s="43" t="s">
        <v>2281</v>
      </c>
      <c r="B1238" s="44" t="s">
        <v>2282</v>
      </c>
      <c r="C1238" s="70">
        <f>IFERROR(VLOOKUP(A1238,Sheet2!A:D,4,0),0)</f>
        <v>0</v>
      </c>
      <c r="D1238" s="71">
        <v>0</v>
      </c>
      <c r="E1238" s="66"/>
    </row>
    <row r="1239" ht="20.25" customHeight="1" spans="1:7">
      <c r="A1239" s="43" t="s">
        <v>2283</v>
      </c>
      <c r="B1239" s="44" t="s">
        <v>2284</v>
      </c>
      <c r="C1239" s="70">
        <f>IFERROR(VLOOKUP(A1239,Sheet2!A:D,4,0),0)</f>
        <v>0</v>
      </c>
      <c r="D1239" s="71">
        <v>0</v>
      </c>
      <c r="E1239" s="66"/>
    </row>
    <row r="1240" ht="20.25" customHeight="1" spans="1:7">
      <c r="A1240" s="37" t="s">
        <v>2285</v>
      </c>
      <c r="B1240" s="42" t="s">
        <v>2286</v>
      </c>
      <c r="C1240" s="67">
        <f>SUM(C1241:C1245)</f>
        <v>0</v>
      </c>
      <c r="D1240" s="71">
        <v>0</v>
      </c>
      <c r="E1240" s="66"/>
    </row>
    <row r="1241" ht="20.25" customHeight="1" spans="1:7">
      <c r="A1241" s="43" t="s">
        <v>2287</v>
      </c>
      <c r="B1241" s="44" t="s">
        <v>2288</v>
      </c>
      <c r="C1241" s="70">
        <f>IFERROR(VLOOKUP(A1241,Sheet2!A:D,4,0),0)</f>
        <v>0</v>
      </c>
      <c r="D1241" s="71">
        <v>0</v>
      </c>
      <c r="E1241" s="66"/>
    </row>
    <row r="1242" ht="20.25" customHeight="1" spans="1:7">
      <c r="A1242" s="43" t="s">
        <v>2289</v>
      </c>
      <c r="B1242" s="44" t="s">
        <v>2290</v>
      </c>
      <c r="C1242" s="70">
        <f>IFERROR(VLOOKUP(A1242,Sheet2!A:D,4,0),0)</f>
        <v>0</v>
      </c>
      <c r="D1242" s="71">
        <v>0</v>
      </c>
      <c r="E1242" s="66"/>
    </row>
    <row r="1243" ht="20.25" customHeight="1" spans="1:7">
      <c r="A1243" s="43" t="s">
        <v>2291</v>
      </c>
      <c r="B1243" s="44" t="s">
        <v>2292</v>
      </c>
      <c r="C1243" s="70">
        <f>IFERROR(VLOOKUP(A1243,Sheet2!A:D,4,0),0)</f>
        <v>0</v>
      </c>
      <c r="D1243" s="71">
        <v>0</v>
      </c>
      <c r="E1243" s="66"/>
    </row>
    <row r="1244" ht="20.25" customHeight="1" spans="1:7">
      <c r="A1244" s="43" t="s">
        <v>2293</v>
      </c>
      <c r="B1244" s="44" t="s">
        <v>2294</v>
      </c>
      <c r="C1244" s="70">
        <f>IFERROR(VLOOKUP(A1244,Sheet2!A:D,4,0),0)</f>
        <v>0</v>
      </c>
      <c r="D1244" s="71">
        <v>0</v>
      </c>
      <c r="E1244" s="66"/>
    </row>
    <row r="1245" ht="20.25" customHeight="1" spans="1:7">
      <c r="A1245" s="43" t="s">
        <v>2295</v>
      </c>
      <c r="B1245" s="44" t="s">
        <v>2296</v>
      </c>
      <c r="C1245" s="70">
        <f>IFERROR(VLOOKUP(A1245,Sheet2!A:D,4,0),0)</f>
        <v>0</v>
      </c>
      <c r="D1245" s="71">
        <v>0</v>
      </c>
      <c r="E1245" s="66"/>
    </row>
    <row r="1246" ht="20.25" customHeight="1" spans="1:7">
      <c r="A1246" s="37" t="s">
        <v>2297</v>
      </c>
      <c r="B1246" s="42" t="s">
        <v>2298</v>
      </c>
      <c r="C1246" s="67">
        <f>SUM(C1247:C1257)</f>
        <v>0</v>
      </c>
      <c r="D1246" s="71">
        <v>0</v>
      </c>
      <c r="E1246" s="66"/>
    </row>
    <row r="1247" ht="20.25" customHeight="1" spans="1:7">
      <c r="A1247" s="43" t="s">
        <v>2299</v>
      </c>
      <c r="B1247" s="44" t="s">
        <v>2300</v>
      </c>
      <c r="C1247" s="70">
        <f>IFERROR(VLOOKUP(A1247,Sheet2!A:D,4,0),0)</f>
        <v>0</v>
      </c>
      <c r="D1247" s="71">
        <v>0</v>
      </c>
      <c r="E1247" s="66"/>
    </row>
    <row r="1248" ht="20.25" customHeight="1" spans="1:7">
      <c r="A1248" s="43" t="s">
        <v>2301</v>
      </c>
      <c r="B1248" s="44" t="s">
        <v>2302</v>
      </c>
      <c r="C1248" s="70">
        <f>IFERROR(VLOOKUP(A1248,Sheet2!A:D,4,0),0)</f>
        <v>0</v>
      </c>
      <c r="D1248" s="71">
        <v>0</v>
      </c>
      <c r="E1248" s="66"/>
    </row>
    <row r="1249" ht="20.25" customHeight="1" spans="1:5">
      <c r="A1249" s="43" t="s">
        <v>2303</v>
      </c>
      <c r="B1249" s="44" t="s">
        <v>2304</v>
      </c>
      <c r="C1249" s="70">
        <f>IFERROR(VLOOKUP(A1249,Sheet2!A:D,4,0),0)</f>
        <v>0</v>
      </c>
      <c r="D1249" s="71">
        <v>0</v>
      </c>
      <c r="E1249" s="66"/>
    </row>
    <row r="1250" ht="20.25" customHeight="1" spans="1:5">
      <c r="A1250" s="43" t="s">
        <v>2305</v>
      </c>
      <c r="B1250" s="44" t="s">
        <v>2306</v>
      </c>
      <c r="C1250" s="70">
        <f>IFERROR(VLOOKUP(A1250,Sheet2!A:D,4,0),0)</f>
        <v>0</v>
      </c>
      <c r="D1250" s="71">
        <v>0</v>
      </c>
      <c r="E1250" s="66"/>
    </row>
    <row r="1251" ht="20.25" customHeight="1" spans="1:5">
      <c r="A1251" s="43" t="s">
        <v>2307</v>
      </c>
      <c r="B1251" s="44" t="s">
        <v>2308</v>
      </c>
      <c r="C1251" s="70">
        <f>IFERROR(VLOOKUP(A1251,Sheet2!A:D,4,0),0)</f>
        <v>0</v>
      </c>
      <c r="D1251" s="71">
        <v>0</v>
      </c>
      <c r="E1251" s="66"/>
    </row>
    <row r="1252" ht="20.25" customHeight="1" spans="1:5">
      <c r="A1252" s="43" t="s">
        <v>2309</v>
      </c>
      <c r="B1252" s="44" t="s">
        <v>2310</v>
      </c>
      <c r="C1252" s="70">
        <f>IFERROR(VLOOKUP(A1252,Sheet2!A:D,4,0),0)</f>
        <v>0</v>
      </c>
      <c r="D1252" s="71">
        <v>0</v>
      </c>
      <c r="E1252" s="66"/>
    </row>
    <row r="1253" ht="20.25" customHeight="1" spans="1:5">
      <c r="A1253" s="43" t="s">
        <v>2311</v>
      </c>
      <c r="B1253" s="44" t="s">
        <v>2312</v>
      </c>
      <c r="C1253" s="70">
        <f>IFERROR(VLOOKUP(A1253,Sheet2!A:D,4,0),0)</f>
        <v>0</v>
      </c>
      <c r="D1253" s="71">
        <v>0</v>
      </c>
      <c r="E1253" s="66"/>
    </row>
    <row r="1254" ht="20.25" customHeight="1" spans="1:5">
      <c r="A1254" s="43" t="s">
        <v>2313</v>
      </c>
      <c r="B1254" s="44" t="s">
        <v>2314</v>
      </c>
      <c r="C1254" s="70">
        <f>IFERROR(VLOOKUP(A1254,Sheet2!A:D,4,0),0)</f>
        <v>0</v>
      </c>
      <c r="D1254" s="71">
        <v>0</v>
      </c>
      <c r="E1254" s="66"/>
    </row>
    <row r="1255" ht="20.25" customHeight="1" spans="1:5">
      <c r="A1255" s="43" t="s">
        <v>2315</v>
      </c>
      <c r="B1255" s="44" t="s">
        <v>2316</v>
      </c>
      <c r="C1255" s="70">
        <f>IFERROR(VLOOKUP(A1255,Sheet2!A:D,4,0),0)</f>
        <v>0</v>
      </c>
      <c r="D1255" s="71">
        <v>0</v>
      </c>
      <c r="E1255" s="66"/>
    </row>
    <row r="1256" ht="20.25" customHeight="1" spans="1:5">
      <c r="A1256" s="43" t="s">
        <v>2317</v>
      </c>
      <c r="B1256" s="44" t="s">
        <v>2318</v>
      </c>
      <c r="C1256" s="70">
        <f>IFERROR(VLOOKUP(A1256,Sheet2!A:D,4,0),0)</f>
        <v>0</v>
      </c>
      <c r="D1256" s="71">
        <v>0</v>
      </c>
      <c r="E1256" s="66"/>
    </row>
    <row r="1257" ht="20.25" customHeight="1" spans="1:5">
      <c r="A1257" s="43" t="s">
        <v>2319</v>
      </c>
      <c r="B1257" s="44" t="s">
        <v>2320</v>
      </c>
      <c r="C1257" s="70">
        <f>IFERROR(VLOOKUP(A1257,Sheet2!A:D,4,0),0)</f>
        <v>0</v>
      </c>
      <c r="D1257" s="71">
        <v>0</v>
      </c>
      <c r="E1257" s="66"/>
    </row>
    <row r="1258" ht="20.25" customHeight="1" spans="1:5">
      <c r="A1258" s="37" t="s">
        <v>2321</v>
      </c>
      <c r="B1258" s="42" t="s">
        <v>42</v>
      </c>
      <c r="C1258" s="67">
        <f>C1259+C1271+C1277+C1283+C1291+C1304+C1308+C1312</f>
        <v>12</v>
      </c>
      <c r="D1258" s="68">
        <f>D1259+D1271+D1277+D1283+D1291+D1304+D1308+D1312</f>
        <v>5.4531</v>
      </c>
      <c r="E1258" s="66">
        <f>D1258/C1258*100%</f>
        <v>0.454425</v>
      </c>
    </row>
    <row r="1259" ht="20.25" customHeight="1" spans="1:5">
      <c r="A1259" s="37" t="s">
        <v>2322</v>
      </c>
      <c r="B1259" s="42" t="s">
        <v>2323</v>
      </c>
      <c r="C1259" s="67">
        <f>SUM(C1260:C1270)</f>
        <v>0</v>
      </c>
      <c r="D1259" s="68">
        <f>SUM(D1260:D1270)</f>
        <v>0</v>
      </c>
      <c r="E1259" s="66"/>
    </row>
    <row r="1260" ht="20.25" customHeight="1" spans="1:5">
      <c r="A1260" s="43" t="s">
        <v>2324</v>
      </c>
      <c r="B1260" s="44" t="s">
        <v>120</v>
      </c>
      <c r="C1260" s="70">
        <f>IFERROR(VLOOKUP(A1260,Sheet2!A:D,4,0),0)</f>
        <v>0</v>
      </c>
      <c r="D1260" s="71">
        <v>0</v>
      </c>
      <c r="E1260" s="66"/>
    </row>
    <row r="1261" ht="20.25" customHeight="1" spans="1:5">
      <c r="A1261" s="43" t="s">
        <v>2325</v>
      </c>
      <c r="B1261" s="44" t="s">
        <v>122</v>
      </c>
      <c r="C1261" s="70">
        <f>IFERROR(VLOOKUP(A1261,Sheet2!A:D,4,0),0)</f>
        <v>0</v>
      </c>
      <c r="D1261" s="71">
        <v>0</v>
      </c>
      <c r="E1261" s="66"/>
    </row>
    <row r="1262" ht="20.25" customHeight="1" spans="1:5">
      <c r="A1262" s="43" t="s">
        <v>2326</v>
      </c>
      <c r="B1262" s="44" t="s">
        <v>124</v>
      </c>
      <c r="C1262" s="70">
        <f>IFERROR(VLOOKUP(A1262,Sheet2!A:D,4,0),0)</f>
        <v>0</v>
      </c>
      <c r="D1262" s="71">
        <v>0</v>
      </c>
      <c r="E1262" s="66"/>
    </row>
    <row r="1263" ht="20.25" customHeight="1" spans="1:5">
      <c r="A1263" s="43" t="s">
        <v>2327</v>
      </c>
      <c r="B1263" s="44" t="s">
        <v>2328</v>
      </c>
      <c r="C1263" s="70">
        <f>IFERROR(VLOOKUP(A1263,Sheet2!A:D,4,0),0)</f>
        <v>0</v>
      </c>
      <c r="D1263" s="71">
        <v>0</v>
      </c>
      <c r="E1263" s="66"/>
    </row>
    <row r="1264" ht="20.25" customHeight="1" spans="1:5">
      <c r="A1264" s="43" t="s">
        <v>2329</v>
      </c>
      <c r="B1264" s="44" t="s">
        <v>2330</v>
      </c>
      <c r="C1264" s="70">
        <f>IFERROR(VLOOKUP(A1264,Sheet2!A:D,4,0),0)</f>
        <v>0</v>
      </c>
      <c r="D1264" s="71">
        <v>0</v>
      </c>
      <c r="E1264" s="66"/>
    </row>
    <row r="1265" ht="20.25" customHeight="1" spans="1:5">
      <c r="A1265" s="43" t="s">
        <v>2331</v>
      </c>
      <c r="B1265" s="44" t="s">
        <v>2332</v>
      </c>
      <c r="C1265" s="70">
        <f>IFERROR(VLOOKUP(A1265,Sheet2!A:D,4,0),0)</f>
        <v>0</v>
      </c>
      <c r="D1265" s="79"/>
      <c r="E1265" s="66"/>
    </row>
    <row r="1266" ht="20.25" customHeight="1" spans="1:5">
      <c r="A1266" s="43" t="s">
        <v>2333</v>
      </c>
      <c r="B1266" s="44" t="s">
        <v>2334</v>
      </c>
      <c r="C1266" s="70">
        <f>IFERROR(VLOOKUP(A1266,Sheet2!A:D,4,0),0)</f>
        <v>0</v>
      </c>
      <c r="D1266" s="71">
        <v>0</v>
      </c>
      <c r="E1266" s="66"/>
    </row>
    <row r="1267" ht="20.25" customHeight="1" spans="1:5">
      <c r="A1267" s="43" t="s">
        <v>2335</v>
      </c>
      <c r="B1267" s="44" t="s">
        <v>2336</v>
      </c>
      <c r="C1267" s="70">
        <f>IFERROR(VLOOKUP(A1267,Sheet2!A:D,4,0),0)</f>
        <v>0</v>
      </c>
      <c r="D1267" s="71">
        <v>0</v>
      </c>
      <c r="E1267" s="66"/>
    </row>
    <row r="1268" ht="20.25" customHeight="1" spans="1:5">
      <c r="A1268" s="43" t="s">
        <v>2337</v>
      </c>
      <c r="B1268" s="44" t="s">
        <v>2338</v>
      </c>
      <c r="C1268" s="70">
        <f>IFERROR(VLOOKUP(A1268,Sheet2!A:D,4,0),0)</f>
        <v>0</v>
      </c>
      <c r="D1268" s="71">
        <v>0</v>
      </c>
      <c r="E1268" s="66"/>
    </row>
    <row r="1269" ht="20.25" customHeight="1" spans="1:5">
      <c r="A1269" s="43" t="s">
        <v>2339</v>
      </c>
      <c r="B1269" s="44" t="s">
        <v>138</v>
      </c>
      <c r="C1269" s="70">
        <f>IFERROR(VLOOKUP(A1269,Sheet2!A:D,4,0),0)</f>
        <v>0</v>
      </c>
      <c r="D1269" s="71">
        <v>0</v>
      </c>
      <c r="E1269" s="66"/>
    </row>
    <row r="1270" ht="20.25" customHeight="1" spans="1:5">
      <c r="A1270" s="43" t="s">
        <v>2340</v>
      </c>
      <c r="B1270" s="44" t="s">
        <v>2341</v>
      </c>
      <c r="C1270" s="70">
        <f>IFERROR(VLOOKUP(A1270,Sheet2!A:D,4,0),0)</f>
        <v>0</v>
      </c>
      <c r="D1270" s="71">
        <v>0</v>
      </c>
      <c r="E1270" s="66"/>
    </row>
    <row r="1271" ht="20.25" customHeight="1" spans="1:5">
      <c r="A1271" s="37" t="s">
        <v>2342</v>
      </c>
      <c r="B1271" s="42" t="s">
        <v>2343</v>
      </c>
      <c r="C1271" s="67">
        <f>SUM(C1272:C1276)</f>
        <v>5</v>
      </c>
      <c r="D1271" s="68">
        <f>SUM(D1272:D1276)</f>
        <v>5.4531</v>
      </c>
      <c r="E1271" s="66">
        <f>D1271/C1271*100%</f>
        <v>1.09062</v>
      </c>
    </row>
    <row r="1272" ht="20.25" customHeight="1" spans="1:5">
      <c r="A1272" s="43" t="s">
        <v>2344</v>
      </c>
      <c r="B1272" s="44" t="s">
        <v>120</v>
      </c>
      <c r="C1272" s="70">
        <f>IFERROR(VLOOKUP(A1272,Sheet2!A:D,4,0),0)</f>
        <v>0</v>
      </c>
      <c r="D1272" s="71">
        <v>0</v>
      </c>
      <c r="E1272" s="66"/>
    </row>
    <row r="1273" ht="20.25" customHeight="1" spans="1:5">
      <c r="A1273" s="43" t="s">
        <v>2345</v>
      </c>
      <c r="B1273" s="44" t="s">
        <v>122</v>
      </c>
      <c r="C1273" s="70">
        <f>IFERROR(VLOOKUP(A1273,Sheet2!A:D,4,0),0)</f>
        <v>0</v>
      </c>
      <c r="D1273" s="71">
        <v>0</v>
      </c>
      <c r="E1273" s="66"/>
    </row>
    <row r="1274" ht="20.25" customHeight="1" spans="1:5">
      <c r="A1274" s="43" t="s">
        <v>2346</v>
      </c>
      <c r="B1274" s="44" t="s">
        <v>124</v>
      </c>
      <c r="C1274" s="70">
        <f>IFERROR(VLOOKUP(A1274,Sheet2!A:D,4,0),0)</f>
        <v>0</v>
      </c>
      <c r="D1274" s="71">
        <v>0</v>
      </c>
      <c r="E1274" s="66"/>
    </row>
    <row r="1275" ht="20.25" customHeight="1" spans="1:5">
      <c r="A1275" s="43" t="s">
        <v>2347</v>
      </c>
      <c r="B1275" s="44" t="s">
        <v>2348</v>
      </c>
      <c r="C1275" s="70">
        <f>IFERROR(VLOOKUP(A1275,Sheet2!A:D,4,0),0)</f>
        <v>0</v>
      </c>
      <c r="D1275" s="71">
        <v>0</v>
      </c>
      <c r="E1275" s="66"/>
    </row>
    <row r="1276" ht="20.25" customHeight="1" spans="1:5">
      <c r="A1276" s="43" t="s">
        <v>2349</v>
      </c>
      <c r="B1276" s="44" t="s">
        <v>2350</v>
      </c>
      <c r="C1276" s="70">
        <v>5</v>
      </c>
      <c r="D1276" s="71">
        <v>5.4531</v>
      </c>
      <c r="E1276" s="66">
        <f>D1276/C1276*100%</f>
        <v>1.09062</v>
      </c>
    </row>
    <row r="1277" ht="20.25" customHeight="1" spans="1:5">
      <c r="A1277" s="37" t="s">
        <v>2351</v>
      </c>
      <c r="B1277" s="42" t="s">
        <v>2352</v>
      </c>
      <c r="C1277" s="67">
        <f>SUM(C1278:C1282)</f>
        <v>0</v>
      </c>
      <c r="D1277" s="71">
        <v>0</v>
      </c>
      <c r="E1277" s="66"/>
    </row>
    <row r="1278" ht="20.25" customHeight="1" spans="1:5">
      <c r="A1278" s="43" t="s">
        <v>2353</v>
      </c>
      <c r="B1278" s="44" t="s">
        <v>120</v>
      </c>
      <c r="C1278" s="70">
        <f>IFERROR(VLOOKUP(A1278,Sheet2!A:D,4,0),0)</f>
        <v>0</v>
      </c>
      <c r="D1278" s="71">
        <v>0</v>
      </c>
      <c r="E1278" s="66"/>
    </row>
    <row r="1279" ht="20.25" customHeight="1" spans="1:5">
      <c r="A1279" s="43" t="s">
        <v>2354</v>
      </c>
      <c r="B1279" s="44" t="s">
        <v>122</v>
      </c>
      <c r="C1279" s="70">
        <f>IFERROR(VLOOKUP(A1279,Sheet2!A:D,4,0),0)</f>
        <v>0</v>
      </c>
      <c r="D1279" s="71">
        <v>0</v>
      </c>
      <c r="E1279" s="66"/>
    </row>
    <row r="1280" ht="20.25" customHeight="1" spans="1:5">
      <c r="A1280" s="43" t="s">
        <v>2355</v>
      </c>
      <c r="B1280" s="44" t="s">
        <v>124</v>
      </c>
      <c r="C1280" s="70">
        <f>IFERROR(VLOOKUP(A1280,Sheet2!A:D,4,0),0)</f>
        <v>0</v>
      </c>
      <c r="D1280" s="71">
        <v>0</v>
      </c>
      <c r="E1280" s="66"/>
    </row>
    <row r="1281" ht="20.25" customHeight="1" spans="1:5">
      <c r="A1281" s="43" t="s">
        <v>2356</v>
      </c>
      <c r="B1281" s="44" t="s">
        <v>2357</v>
      </c>
      <c r="C1281" s="70">
        <f>IFERROR(VLOOKUP(A1281,Sheet2!A:D,4,0),0)</f>
        <v>0</v>
      </c>
      <c r="D1281" s="71">
        <v>0</v>
      </c>
      <c r="E1281" s="66"/>
    </row>
    <row r="1282" ht="20.25" customHeight="1" spans="1:5">
      <c r="A1282" s="43" t="s">
        <v>2358</v>
      </c>
      <c r="B1282" s="44" t="s">
        <v>2359</v>
      </c>
      <c r="C1282" s="70">
        <f>IFERROR(VLOOKUP(A1282,Sheet2!A:D,4,0),0)</f>
        <v>0</v>
      </c>
      <c r="D1282" s="71">
        <v>0</v>
      </c>
      <c r="E1282" s="66"/>
    </row>
    <row r="1283" ht="20.25" customHeight="1" spans="1:5">
      <c r="A1283" s="37" t="s">
        <v>2360</v>
      </c>
      <c r="B1283" s="42" t="s">
        <v>2361</v>
      </c>
      <c r="C1283" s="67">
        <f>SUM(C1284:C1290)</f>
        <v>0</v>
      </c>
      <c r="D1283" s="68">
        <f>SUM(D1284:D1290)</f>
        <v>0</v>
      </c>
      <c r="E1283" s="66"/>
    </row>
    <row r="1284" ht="20.25" customHeight="1" spans="1:5">
      <c r="A1284" s="43" t="s">
        <v>2362</v>
      </c>
      <c r="B1284" s="44" t="s">
        <v>120</v>
      </c>
      <c r="C1284" s="70">
        <f>IFERROR(VLOOKUP(A1284,Sheet2!A:D,4,0),0)</f>
        <v>0</v>
      </c>
      <c r="D1284" s="71">
        <v>0</v>
      </c>
      <c r="E1284" s="66"/>
    </row>
    <row r="1285" ht="20.25" customHeight="1" spans="1:5">
      <c r="A1285" s="43" t="s">
        <v>2363</v>
      </c>
      <c r="B1285" s="44" t="s">
        <v>122</v>
      </c>
      <c r="C1285" s="70">
        <f>IFERROR(VLOOKUP(A1285,Sheet2!A:D,4,0),0)</f>
        <v>0</v>
      </c>
      <c r="D1285" s="71">
        <v>0</v>
      </c>
      <c r="E1285" s="66"/>
    </row>
    <row r="1286" ht="20.25" customHeight="1" spans="1:5">
      <c r="A1286" s="43" t="s">
        <v>2364</v>
      </c>
      <c r="B1286" s="44" t="s">
        <v>124</v>
      </c>
      <c r="C1286" s="70">
        <f>IFERROR(VLOOKUP(A1286,Sheet2!A:D,4,0),0)</f>
        <v>0</v>
      </c>
      <c r="D1286" s="71">
        <v>0</v>
      </c>
      <c r="E1286" s="66"/>
    </row>
    <row r="1287" ht="20.25" customHeight="1" spans="1:5">
      <c r="A1287" s="43" t="s">
        <v>2365</v>
      </c>
      <c r="B1287" s="44" t="s">
        <v>2366</v>
      </c>
      <c r="C1287" s="70">
        <f>IFERROR(VLOOKUP(A1287,Sheet2!A:D,4,0),0)</f>
        <v>0</v>
      </c>
      <c r="D1287" s="71">
        <v>0</v>
      </c>
      <c r="E1287" s="66"/>
    </row>
    <row r="1288" ht="20.25" customHeight="1" spans="1:5">
      <c r="A1288" s="43" t="s">
        <v>2367</v>
      </c>
      <c r="B1288" s="44" t="s">
        <v>2368</v>
      </c>
      <c r="C1288" s="70">
        <f>IFERROR(VLOOKUP(A1288,Sheet2!A:D,4,0),0)</f>
        <v>0</v>
      </c>
      <c r="D1288" s="71">
        <v>0</v>
      </c>
      <c r="E1288" s="66"/>
    </row>
    <row r="1289" ht="20.25" customHeight="1" spans="1:5">
      <c r="A1289" s="43" t="s">
        <v>2369</v>
      </c>
      <c r="B1289" s="44" t="s">
        <v>138</v>
      </c>
      <c r="C1289" s="70">
        <f>IFERROR(VLOOKUP(A1289,Sheet2!A:D,4,0),0)</f>
        <v>0</v>
      </c>
      <c r="D1289" s="71">
        <v>0</v>
      </c>
      <c r="E1289" s="66"/>
    </row>
    <row r="1290" ht="20.25" customHeight="1" spans="1:5">
      <c r="A1290" s="43" t="s">
        <v>2370</v>
      </c>
      <c r="B1290" s="44" t="s">
        <v>2371</v>
      </c>
      <c r="C1290" s="70">
        <f>IFERROR(VLOOKUP(A1290,Sheet2!A:D,4,0),0)</f>
        <v>0</v>
      </c>
      <c r="D1290" s="86"/>
      <c r="E1290" s="66"/>
    </row>
    <row r="1291" ht="20.25" customHeight="1" spans="1:5">
      <c r="A1291" s="37" t="s">
        <v>2372</v>
      </c>
      <c r="B1291" s="42" t="s">
        <v>2373</v>
      </c>
      <c r="C1291" s="67">
        <f>SUM(C1292:C1303)</f>
        <v>0</v>
      </c>
      <c r="D1291" s="71">
        <v>0</v>
      </c>
      <c r="E1291" s="66"/>
    </row>
    <row r="1292" ht="20.25" customHeight="1" spans="1:5">
      <c r="A1292" s="43" t="s">
        <v>2374</v>
      </c>
      <c r="B1292" s="44" t="s">
        <v>120</v>
      </c>
      <c r="C1292" s="70">
        <f>IFERROR(VLOOKUP(A1292,Sheet2!A:D,4,0),0)</f>
        <v>0</v>
      </c>
      <c r="D1292" s="71">
        <v>0</v>
      </c>
      <c r="E1292" s="66"/>
    </row>
    <row r="1293" ht="20.25" customHeight="1" spans="1:5">
      <c r="A1293" s="43" t="s">
        <v>2375</v>
      </c>
      <c r="B1293" s="44" t="s">
        <v>122</v>
      </c>
      <c r="C1293" s="70">
        <f>IFERROR(VLOOKUP(A1293,Sheet2!A:D,4,0),0)</f>
        <v>0</v>
      </c>
      <c r="D1293" s="71">
        <v>0</v>
      </c>
      <c r="E1293" s="66"/>
    </row>
    <row r="1294" ht="20.25" customHeight="1" spans="1:5">
      <c r="A1294" s="43" t="s">
        <v>2376</v>
      </c>
      <c r="B1294" s="44" t="s">
        <v>124</v>
      </c>
      <c r="C1294" s="70">
        <f>IFERROR(VLOOKUP(A1294,Sheet2!A:D,4,0),0)</f>
        <v>0</v>
      </c>
      <c r="D1294" s="71">
        <v>0</v>
      </c>
      <c r="E1294" s="66"/>
    </row>
    <row r="1295" ht="20.25" customHeight="1" spans="1:5">
      <c r="A1295" s="43" t="s">
        <v>2377</v>
      </c>
      <c r="B1295" s="44" t="s">
        <v>2378</v>
      </c>
      <c r="C1295" s="70">
        <f>IFERROR(VLOOKUP(A1295,Sheet2!A:D,4,0),0)</f>
        <v>0</v>
      </c>
      <c r="D1295" s="71">
        <v>0</v>
      </c>
      <c r="E1295" s="66"/>
    </row>
    <row r="1296" ht="20.25" customHeight="1" spans="1:5">
      <c r="A1296" s="43" t="s">
        <v>2379</v>
      </c>
      <c r="B1296" s="44" t="s">
        <v>2380</v>
      </c>
      <c r="C1296" s="70">
        <f>IFERROR(VLOOKUP(A1296,Sheet2!A:D,4,0),0)</f>
        <v>0</v>
      </c>
      <c r="D1296" s="71">
        <v>0</v>
      </c>
      <c r="E1296" s="66"/>
    </row>
    <row r="1297" ht="20.25" customHeight="1" spans="1:5">
      <c r="A1297" s="43" t="s">
        <v>2381</v>
      </c>
      <c r="B1297" s="44" t="s">
        <v>2382</v>
      </c>
      <c r="C1297" s="70">
        <f>IFERROR(VLOOKUP(A1297,Sheet2!A:D,4,0),0)</f>
        <v>0</v>
      </c>
      <c r="D1297" s="71">
        <v>0</v>
      </c>
      <c r="E1297" s="66"/>
    </row>
    <row r="1298" ht="20.25" customHeight="1" spans="1:5">
      <c r="A1298" s="43" t="s">
        <v>2383</v>
      </c>
      <c r="B1298" s="44" t="s">
        <v>2384</v>
      </c>
      <c r="C1298" s="70">
        <f>IFERROR(VLOOKUP(A1298,Sheet2!A:D,4,0),0)</f>
        <v>0</v>
      </c>
      <c r="D1298" s="71">
        <v>0</v>
      </c>
      <c r="E1298" s="66"/>
    </row>
    <row r="1299" ht="20.25" customHeight="1" spans="1:5">
      <c r="A1299" s="43" t="s">
        <v>2385</v>
      </c>
      <c r="B1299" s="44" t="s">
        <v>2386</v>
      </c>
      <c r="C1299" s="70">
        <f>IFERROR(VLOOKUP(A1299,Sheet2!A:D,4,0),0)</f>
        <v>0</v>
      </c>
      <c r="D1299" s="71">
        <v>0</v>
      </c>
      <c r="E1299" s="66"/>
    </row>
    <row r="1300" ht="20.25" customHeight="1" spans="1:5">
      <c r="A1300" s="43" t="s">
        <v>2387</v>
      </c>
      <c r="B1300" s="44" t="s">
        <v>2388</v>
      </c>
      <c r="C1300" s="70">
        <f>IFERROR(VLOOKUP(A1300,Sheet2!A:D,4,0),0)</f>
        <v>0</v>
      </c>
      <c r="D1300" s="71">
        <v>0</v>
      </c>
      <c r="E1300" s="66"/>
    </row>
    <row r="1301" ht="20.25" customHeight="1" spans="1:5">
      <c r="A1301" s="43" t="s">
        <v>2389</v>
      </c>
      <c r="B1301" s="44" t="s">
        <v>2390</v>
      </c>
      <c r="C1301" s="70">
        <f>IFERROR(VLOOKUP(A1301,Sheet2!A:D,4,0),0)</f>
        <v>0</v>
      </c>
      <c r="D1301" s="71">
        <v>0</v>
      </c>
      <c r="E1301" s="66"/>
    </row>
    <row r="1302" ht="20.25" customHeight="1" spans="1:5">
      <c r="A1302" s="43" t="s">
        <v>2391</v>
      </c>
      <c r="B1302" s="44" t="s">
        <v>2392</v>
      </c>
      <c r="C1302" s="70">
        <f>IFERROR(VLOOKUP(A1302,Sheet2!A:D,4,0),0)</f>
        <v>0</v>
      </c>
      <c r="D1302" s="71">
        <v>0</v>
      </c>
      <c r="E1302" s="66"/>
    </row>
    <row r="1303" ht="20.25" customHeight="1" spans="1:5">
      <c r="A1303" s="43" t="s">
        <v>2393</v>
      </c>
      <c r="B1303" s="44" t="s">
        <v>2394</v>
      </c>
      <c r="C1303" s="70">
        <f>IFERROR(VLOOKUP(A1303,Sheet2!A:D,4,0),0)</f>
        <v>0</v>
      </c>
      <c r="D1303" s="71">
        <v>0</v>
      </c>
      <c r="E1303" s="66"/>
    </row>
    <row r="1304" ht="20.25" customHeight="1" spans="1:5">
      <c r="A1304" s="37" t="s">
        <v>2395</v>
      </c>
      <c r="B1304" s="42" t="s">
        <v>2396</v>
      </c>
      <c r="C1304" s="67">
        <f>SUM(C1305:C1307)</f>
        <v>7</v>
      </c>
      <c r="D1304" s="68">
        <f>SUM(D1305:D1307)</f>
        <v>0</v>
      </c>
      <c r="E1304" s="66">
        <f>D1304/C1304*100%</f>
        <v>0</v>
      </c>
    </row>
    <row r="1305" ht="20.25" customHeight="1" spans="1:5">
      <c r="A1305" s="43" t="s">
        <v>2397</v>
      </c>
      <c r="B1305" s="44" t="s">
        <v>2398</v>
      </c>
      <c r="C1305" s="70">
        <f>IFERROR(VLOOKUP(A1305,Sheet2!A:D,4,0),0)</f>
        <v>0</v>
      </c>
      <c r="D1305" s="71">
        <v>0</v>
      </c>
      <c r="E1305" s="66"/>
    </row>
    <row r="1306" ht="20.25" customHeight="1" spans="1:5">
      <c r="A1306" s="43" t="s">
        <v>2399</v>
      </c>
      <c r="B1306" s="44" t="s">
        <v>2400</v>
      </c>
      <c r="C1306" s="70">
        <v>7</v>
      </c>
      <c r="D1306" s="71"/>
      <c r="E1306" s="66">
        <f>D1306/C1306*100%</f>
        <v>0</v>
      </c>
    </row>
    <row r="1307" ht="20.25" customHeight="1" spans="1:5">
      <c r="A1307" s="43" t="s">
        <v>2401</v>
      </c>
      <c r="B1307" s="44" t="s">
        <v>2402</v>
      </c>
      <c r="C1307" s="70">
        <f>IFERROR(VLOOKUP(A1307,Sheet2!A:D,4,0),0)</f>
        <v>0</v>
      </c>
      <c r="D1307" s="71">
        <v>0</v>
      </c>
      <c r="E1307" s="66"/>
    </row>
    <row r="1308" ht="20.25" customHeight="1" spans="1:5">
      <c r="A1308" s="37" t="s">
        <v>2403</v>
      </c>
      <c r="B1308" s="42" t="s">
        <v>2404</v>
      </c>
      <c r="C1308" s="67">
        <f>SUM(C1309:C1311)</f>
        <v>0</v>
      </c>
      <c r="D1308" s="68">
        <f>SUM(D1309:D1311)</f>
        <v>0</v>
      </c>
      <c r="E1308" s="66"/>
    </row>
    <row r="1309" ht="20.25" customHeight="1" spans="1:5">
      <c r="A1309" s="43" t="s">
        <v>2405</v>
      </c>
      <c r="B1309" s="44" t="s">
        <v>2406</v>
      </c>
      <c r="C1309" s="70">
        <f>IFERROR(VLOOKUP(A1309,Sheet2!A:D,4,0),0)</f>
        <v>0</v>
      </c>
      <c r="D1309" s="71">
        <v>0</v>
      </c>
      <c r="E1309" s="66"/>
    </row>
    <row r="1310" ht="20.25" customHeight="1" spans="1:5">
      <c r="A1310" s="43" t="s">
        <v>2407</v>
      </c>
      <c r="B1310" s="44" t="s">
        <v>2408</v>
      </c>
      <c r="C1310" s="70">
        <f>IFERROR(VLOOKUP(A1310,Sheet2!A:D,4,0),0)</f>
        <v>0</v>
      </c>
      <c r="D1310" s="71">
        <v>0</v>
      </c>
      <c r="E1310" s="66"/>
    </row>
    <row r="1311" ht="20.25" customHeight="1" spans="1:5">
      <c r="A1311" s="43" t="s">
        <v>2409</v>
      </c>
      <c r="B1311" s="44" t="s">
        <v>2410</v>
      </c>
      <c r="C1311" s="70">
        <f>IFERROR(VLOOKUP(A1311,Sheet2!A:D,4,0),0)</f>
        <v>0</v>
      </c>
      <c r="D1311" s="87"/>
      <c r="E1311" s="66"/>
    </row>
    <row r="1312" ht="20.25" customHeight="1" spans="1:5">
      <c r="A1312" s="37" t="s">
        <v>2411</v>
      </c>
      <c r="B1312" s="42" t="s">
        <v>2412</v>
      </c>
      <c r="C1312" s="67">
        <f>C1313</f>
        <v>0</v>
      </c>
      <c r="D1312" s="71">
        <v>0</v>
      </c>
      <c r="E1312" s="66"/>
    </row>
    <row r="1313" s="52" customFormat="1" ht="20.25" customHeight="1" spans="1:7">
      <c r="A1313" s="43" t="s">
        <v>2413</v>
      </c>
      <c r="B1313" s="44" t="s">
        <v>2414</v>
      </c>
      <c r="C1313" s="70">
        <f>IFERROR(VLOOKUP(A1313,Sheet2!A:D,4,0),0)</f>
        <v>0</v>
      </c>
      <c r="D1313" s="71">
        <v>0</v>
      </c>
      <c r="E1313" s="66"/>
      <c r="G1313" s="82"/>
    </row>
    <row r="1314" ht="20.25" customHeight="1" spans="1:7">
      <c r="A1314" s="37" t="s">
        <v>2415</v>
      </c>
      <c r="B1314" s="42" t="s">
        <v>43</v>
      </c>
      <c r="C1314" s="67">
        <f>IFERROR(VLOOKUP(A1314,#REF!,5,0),0)</f>
        <v>0</v>
      </c>
      <c r="D1314" s="71">
        <v>0</v>
      </c>
      <c r="E1314" s="66"/>
    </row>
    <row r="1315" ht="20.25" customHeight="1" spans="1:7">
      <c r="A1315" s="37" t="s">
        <v>2416</v>
      </c>
      <c r="B1315" s="42" t="s">
        <v>44</v>
      </c>
      <c r="C1315" s="67">
        <f>C1316+C1318</f>
        <v>0</v>
      </c>
      <c r="D1315" s="71">
        <v>0</v>
      </c>
      <c r="E1315" s="66"/>
    </row>
    <row r="1316" ht="20.25" customHeight="1" spans="1:7">
      <c r="A1316" s="37" t="s">
        <v>2417</v>
      </c>
      <c r="B1316" s="42" t="s">
        <v>2418</v>
      </c>
      <c r="C1316" s="67">
        <f>C1317</f>
        <v>0</v>
      </c>
      <c r="D1316" s="71">
        <v>0</v>
      </c>
      <c r="E1316" s="66"/>
    </row>
    <row r="1317" s="52" customFormat="1" ht="20.25" customHeight="1" spans="1:7">
      <c r="A1317" s="43" t="s">
        <v>2419</v>
      </c>
      <c r="B1317" s="44" t="s">
        <v>2420</v>
      </c>
      <c r="C1317" s="70">
        <f>IFERROR(VLOOKUP(A1317,Sheet2!A:D,4,0),0)</f>
        <v>0</v>
      </c>
      <c r="D1317" s="71">
        <v>0</v>
      </c>
      <c r="E1317" s="66"/>
      <c r="G1317" s="82"/>
    </row>
    <row r="1318" ht="20.25" customHeight="1" spans="1:7">
      <c r="A1318" s="37" t="s">
        <v>2421</v>
      </c>
      <c r="B1318" s="42" t="s">
        <v>2118</v>
      </c>
      <c r="C1318" s="67">
        <f>C1319</f>
        <v>0</v>
      </c>
      <c r="D1318" s="71">
        <v>0</v>
      </c>
      <c r="E1318" s="66"/>
    </row>
    <row r="1319" ht="20.25" customHeight="1" spans="1:7">
      <c r="A1319" s="43" t="s">
        <v>2422</v>
      </c>
      <c r="B1319" s="44" t="s">
        <v>44</v>
      </c>
      <c r="C1319" s="70">
        <f>IFERROR(VLOOKUP(A1319,Sheet2!A:D,4,0),0)</f>
        <v>0</v>
      </c>
      <c r="D1319" s="71">
        <v>0</v>
      </c>
      <c r="E1319" s="66"/>
    </row>
    <row r="1320" ht="20.25" customHeight="1" spans="1:7">
      <c r="A1320" s="37" t="s">
        <v>2423</v>
      </c>
      <c r="B1320" s="42" t="s">
        <v>45</v>
      </c>
      <c r="C1320" s="67">
        <f>C1321+C1322+C1323</f>
        <v>0</v>
      </c>
      <c r="D1320" s="71">
        <v>0</v>
      </c>
      <c r="E1320" s="66"/>
    </row>
    <row r="1321" ht="20.25" customHeight="1" spans="1:7">
      <c r="A1321" s="37" t="s">
        <v>2424</v>
      </c>
      <c r="B1321" s="42" t="s">
        <v>2425</v>
      </c>
      <c r="C1321" s="67">
        <f>IFERROR(VLOOKUP(A1321,#REF!,5,0),0)</f>
        <v>0</v>
      </c>
      <c r="D1321" s="71">
        <v>0</v>
      </c>
      <c r="E1321" s="66"/>
    </row>
    <row r="1322" ht="20.25" customHeight="1" spans="1:7">
      <c r="A1322" s="37" t="s">
        <v>2426</v>
      </c>
      <c r="B1322" s="42" t="s">
        <v>2427</v>
      </c>
      <c r="C1322" s="67">
        <f>IFERROR(VLOOKUP(A1322,#REF!,5,0),0)</f>
        <v>0</v>
      </c>
      <c r="D1322" s="71">
        <v>0</v>
      </c>
      <c r="E1322" s="66"/>
    </row>
    <row r="1323" ht="20.25" customHeight="1" spans="1:7">
      <c r="A1323" s="37" t="s">
        <v>2428</v>
      </c>
      <c r="B1323" s="42" t="s">
        <v>2429</v>
      </c>
      <c r="C1323" s="67">
        <f>SUM(C1324:C1327)</f>
        <v>0</v>
      </c>
      <c r="D1323" s="71">
        <v>0</v>
      </c>
      <c r="E1323" s="66"/>
    </row>
    <row r="1324" ht="20.25" customHeight="1" spans="1:7">
      <c r="A1324" s="43" t="s">
        <v>2430</v>
      </c>
      <c r="B1324" s="44" t="s">
        <v>2431</v>
      </c>
      <c r="C1324" s="70">
        <f>IFERROR(VLOOKUP(A1324,Sheet2!A:D,4,0),0)</f>
        <v>0</v>
      </c>
      <c r="D1324" s="71">
        <v>0</v>
      </c>
      <c r="E1324" s="66"/>
    </row>
    <row r="1325" ht="20.25" customHeight="1" spans="1:7">
      <c r="A1325" s="43" t="s">
        <v>2432</v>
      </c>
      <c r="B1325" s="44" t="s">
        <v>2433</v>
      </c>
      <c r="C1325" s="70">
        <f>IFERROR(VLOOKUP(A1325,Sheet2!A:D,4,0),0)</f>
        <v>0</v>
      </c>
      <c r="D1325" s="71">
        <v>0</v>
      </c>
      <c r="E1325" s="66"/>
    </row>
    <row r="1326" ht="20.25" customHeight="1" spans="1:7">
      <c r="A1326" s="43" t="s">
        <v>2434</v>
      </c>
      <c r="B1326" s="44" t="s">
        <v>2435</v>
      </c>
      <c r="C1326" s="70">
        <f>IFERROR(VLOOKUP(A1326,Sheet2!A:D,4,0),0)</f>
        <v>0</v>
      </c>
      <c r="D1326" s="71">
        <v>0</v>
      </c>
      <c r="E1326" s="66"/>
    </row>
    <row r="1327" ht="20.25" customHeight="1" spans="1:7">
      <c r="A1327" s="43" t="s">
        <v>2436</v>
      </c>
      <c r="B1327" s="44" t="s">
        <v>2437</v>
      </c>
      <c r="C1327" s="70">
        <f>IFERROR(VLOOKUP(A1327,Sheet2!A:D,4,0),0)</f>
        <v>0</v>
      </c>
      <c r="D1327" s="71">
        <v>0</v>
      </c>
      <c r="E1327" s="66"/>
    </row>
    <row r="1328" ht="20.25" customHeight="1" spans="1:7">
      <c r="A1328" s="37" t="s">
        <v>2438</v>
      </c>
      <c r="B1328" s="42" t="s">
        <v>46</v>
      </c>
      <c r="C1328" s="67">
        <f>C1329+C1330+C1331</f>
        <v>0</v>
      </c>
      <c r="D1328" s="71">
        <v>0</v>
      </c>
      <c r="E1328" s="66"/>
    </row>
    <row r="1329" ht="20.25" customHeight="1" spans="1:5">
      <c r="A1329" s="37" t="s">
        <v>2439</v>
      </c>
      <c r="B1329" s="42" t="s">
        <v>2440</v>
      </c>
      <c r="C1329" s="67">
        <f>IFERROR(VLOOKUP(A1329,#REF!,5,0),0)</f>
        <v>0</v>
      </c>
      <c r="D1329" s="71">
        <v>0</v>
      </c>
      <c r="E1329" s="66"/>
    </row>
    <row r="1330" ht="20.25" customHeight="1" spans="1:5">
      <c r="A1330" s="37" t="s">
        <v>2441</v>
      </c>
      <c r="B1330" s="42" t="s">
        <v>2442</v>
      </c>
      <c r="C1330" s="67">
        <f>IFERROR(VLOOKUP(A1330,#REF!,5,0),0)</f>
        <v>0</v>
      </c>
      <c r="D1330" s="71">
        <v>0</v>
      </c>
      <c r="E1330" s="66"/>
    </row>
    <row r="1331" ht="20.25" customHeight="1" spans="1:5">
      <c r="A1331" s="37" t="s">
        <v>2443</v>
      </c>
      <c r="B1331" s="42" t="s">
        <v>2444</v>
      </c>
      <c r="C1331" s="67">
        <f>IFERROR(VLOOKUP(A1331,#REF!,5,0),0)</f>
        <v>0</v>
      </c>
      <c r="D1331" s="71">
        <v>0</v>
      </c>
      <c r="E1331" s="66"/>
    </row>
    <row r="1332" ht="20.45" customHeight="1" spans="1:5">
      <c r="A1332" s="35" t="s">
        <v>47</v>
      </c>
      <c r="B1332" s="36"/>
      <c r="C1332" s="88">
        <f>C1333+C1334</f>
        <v>9522</v>
      </c>
      <c r="D1332" s="72">
        <f>D1333+D1334</f>
        <v>10194</v>
      </c>
      <c r="E1332" s="66">
        <f t="shared" ref="E1332:E1338" si="22">D1332/C1332</f>
        <v>1.0705734089477</v>
      </c>
    </row>
    <row r="1333" ht="20.45" customHeight="1" spans="1:5">
      <c r="A1333" s="42">
        <v>2300601</v>
      </c>
      <c r="B1333" s="38" t="s">
        <v>2445</v>
      </c>
      <c r="C1333" s="89">
        <v>5891</v>
      </c>
      <c r="D1333" s="71">
        <v>5891</v>
      </c>
      <c r="E1333" s="66">
        <f t="shared" si="22"/>
        <v>1</v>
      </c>
    </row>
    <row r="1334" ht="20.45" customHeight="1" spans="1:5">
      <c r="A1334" s="42">
        <v>2300602</v>
      </c>
      <c r="B1334" s="38" t="s">
        <v>2446</v>
      </c>
      <c r="C1334" s="88">
        <f>C1335+C1336+C1337+C1338</f>
        <v>3631</v>
      </c>
      <c r="D1334" s="83">
        <f>D1335+D1336+D1337+D1338</f>
        <v>4303</v>
      </c>
      <c r="E1334" s="66">
        <f t="shared" si="22"/>
        <v>1.18507298264941</v>
      </c>
    </row>
    <row r="1335" ht="20.45" customHeight="1" spans="1:5">
      <c r="A1335" s="42"/>
      <c r="B1335" s="38" t="s">
        <v>2447</v>
      </c>
      <c r="C1335" s="88">
        <v>1417</v>
      </c>
      <c r="D1335" s="72">
        <v>1417</v>
      </c>
      <c r="E1335" s="66">
        <f t="shared" si="22"/>
        <v>1</v>
      </c>
    </row>
    <row r="1336" ht="20.45" customHeight="1" spans="1:5">
      <c r="A1336" s="42"/>
      <c r="B1336" s="38" t="s">
        <v>2448</v>
      </c>
      <c r="C1336" s="88">
        <v>418</v>
      </c>
      <c r="D1336" s="72">
        <v>480</v>
      </c>
      <c r="E1336" s="66">
        <f t="shared" si="22"/>
        <v>1.14832535885167</v>
      </c>
    </row>
    <row r="1337" ht="20.45" customHeight="1" spans="1:5">
      <c r="A1337" s="42"/>
      <c r="B1337" s="38" t="s">
        <v>2449</v>
      </c>
      <c r="C1337" s="88">
        <v>819</v>
      </c>
      <c r="D1337" s="72">
        <v>1429</v>
      </c>
      <c r="E1337" s="66">
        <f t="shared" si="22"/>
        <v>1.74481074481074</v>
      </c>
    </row>
    <row r="1338" ht="20.45" customHeight="1" spans="1:5">
      <c r="A1338" s="42"/>
      <c r="B1338" s="38" t="s">
        <v>2450</v>
      </c>
      <c r="C1338" s="88">
        <v>977</v>
      </c>
      <c r="D1338" s="72">
        <v>977</v>
      </c>
      <c r="E1338" s="66">
        <f t="shared" si="22"/>
        <v>1</v>
      </c>
    </row>
    <row r="1339" ht="20.45" customHeight="1" spans="1:5">
      <c r="A1339" s="35" t="s">
        <v>48</v>
      </c>
      <c r="B1339" s="36"/>
      <c r="C1339" s="41">
        <f>C1340</f>
        <v>0</v>
      </c>
      <c r="D1339" s="71">
        <v>0</v>
      </c>
      <c r="E1339" s="66"/>
    </row>
    <row r="1340" ht="20.45" customHeight="1" spans="1:5">
      <c r="A1340" s="37">
        <v>23103</v>
      </c>
      <c r="B1340" s="42" t="s">
        <v>2451</v>
      </c>
      <c r="C1340" s="67">
        <f>C1341</f>
        <v>0</v>
      </c>
      <c r="D1340" s="71">
        <v>0</v>
      </c>
      <c r="E1340" s="66"/>
    </row>
    <row r="1341" ht="20.45" customHeight="1" spans="1:5">
      <c r="A1341" s="46">
        <v>2310301</v>
      </c>
      <c r="B1341" s="44" t="s">
        <v>2452</v>
      </c>
      <c r="C1341" s="70"/>
      <c r="D1341" s="71">
        <v>0</v>
      </c>
      <c r="E1341" s="66"/>
    </row>
    <row r="1342" ht="20.45" customHeight="1" spans="1:5">
      <c r="A1342" s="35" t="s">
        <v>49</v>
      </c>
      <c r="B1342" s="36"/>
      <c r="C1342" s="41">
        <f>C1343</f>
        <v>0</v>
      </c>
      <c r="D1342" s="71">
        <v>0</v>
      </c>
      <c r="E1342" s="66"/>
    </row>
    <row r="1343" ht="20.45" customHeight="1" spans="1:5">
      <c r="A1343" s="37">
        <v>23009</v>
      </c>
      <c r="B1343" s="42" t="s">
        <v>2453</v>
      </c>
      <c r="C1343" s="67">
        <f>ROUND(C1345-C6-C1332-C1339,0)</f>
        <v>0</v>
      </c>
      <c r="D1343" s="71">
        <v>0</v>
      </c>
      <c r="E1343" s="66"/>
    </row>
    <row r="1344" ht="20.45" customHeight="1" spans="1:5">
      <c r="A1344" s="35" t="s">
        <v>50</v>
      </c>
      <c r="B1344" s="36"/>
      <c r="C1344" s="90"/>
      <c r="D1344" s="71">
        <v>0</v>
      </c>
      <c r="E1344" s="66"/>
    </row>
    <row r="1345" ht="20.45" customHeight="1" spans="1:5">
      <c r="A1345" s="48" t="s">
        <v>52</v>
      </c>
      <c r="B1345" s="48"/>
      <c r="C1345" s="88">
        <f>镇一般预算收入!C79</f>
        <v>24406</v>
      </c>
      <c r="D1345" s="72">
        <f>镇一般预算收入!D79</f>
        <v>29895.167128</v>
      </c>
      <c r="E1345" s="66">
        <f>D1345/C1345</f>
        <v>1.22491056002622</v>
      </c>
    </row>
    <row r="1346" ht="17.45" customHeight="1"/>
    <row r="1347" ht="17.45" customHeight="1"/>
    <row r="1348" ht="17.45" customHeight="1"/>
  </sheetData>
  <autoFilter xmlns:etc="http://www.wps.cn/officeDocument/2017/etCustomData" ref="A5:I1345" etc:filterBottomFollowUsedRange="0">
    <extLst/>
  </autoFilter>
  <mergeCells count="8">
    <mergeCell ref="A2:E2"/>
    <mergeCell ref="A3:E3"/>
    <mergeCell ref="A6:B6"/>
    <mergeCell ref="A1332:B1332"/>
    <mergeCell ref="A1339:B1339"/>
    <mergeCell ref="A1342:B1342"/>
    <mergeCell ref="A1344:B1344"/>
    <mergeCell ref="A1345:B1345"/>
  </mergeCells>
  <printOptions horizontalCentered="1"/>
  <pageMargins left="0.393055555555556" right="0.393055555555556" top="0.393055555555556" bottom="0.472222222222222" header="0.298611111111111" footer="0.298611111111111"/>
  <pageSetup paperSize="9" orientation="portrait" horizontalDpi="600"/>
  <headerFooter>
    <oddFooter>&amp;C第 &amp;P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"/>
  <sheetViews>
    <sheetView workbookViewId="0">
      <pane ySplit="5" topLeftCell="A6" activePane="bottomLeft" state="frozen"/>
      <selection/>
      <selection pane="bottomLeft" activeCell="D15" sqref="D15"/>
    </sheetView>
  </sheetViews>
  <sheetFormatPr defaultColWidth="9" defaultRowHeight="14.25" outlineLevelCol="7"/>
  <cols>
    <col min="1" max="1" width="17.125" style="8" customWidth="1"/>
    <col min="2" max="2" width="46.625" style="8" customWidth="1"/>
    <col min="3" max="3" width="16.375" style="9" customWidth="1"/>
    <col min="4" max="4" width="13.75" style="10" customWidth="1"/>
    <col min="5" max="5" width="14.125" style="11"/>
    <col min="6" max="6" width="9" style="8"/>
    <col min="7" max="8" width="14.125" style="8"/>
    <col min="9" max="16384" width="9" style="8"/>
  </cols>
  <sheetData>
    <row r="1" spans="1:8">
      <c r="A1" s="7"/>
    </row>
    <row r="2" ht="55.5" customHeight="1" spans="1:8">
      <c r="A2" s="12" t="s">
        <v>114</v>
      </c>
      <c r="B2" s="12"/>
      <c r="C2" s="12"/>
      <c r="D2" s="12"/>
      <c r="E2" s="12"/>
    </row>
    <row r="3" ht="19.5" customHeight="1" spans="1:8">
      <c r="A3" s="13" t="s">
        <v>2454</v>
      </c>
      <c r="B3" s="13"/>
      <c r="C3" s="13"/>
      <c r="D3" s="13"/>
      <c r="E3" s="13"/>
    </row>
    <row r="4" ht="19.5" customHeight="1" spans="1:8">
      <c r="C4" s="14" t="s">
        <v>3</v>
      </c>
    </row>
    <row r="5" s="4" customFormat="1" ht="36.75" customHeight="1" spans="1:8">
      <c r="A5" s="15" t="s">
        <v>6</v>
      </c>
      <c r="B5" s="15" t="s">
        <v>7</v>
      </c>
      <c r="C5" s="16" t="s">
        <v>8</v>
      </c>
      <c r="D5" s="17" t="s">
        <v>9</v>
      </c>
      <c r="E5" s="18" t="s">
        <v>10</v>
      </c>
    </row>
    <row r="6" s="5" customFormat="1" ht="20.25" customHeight="1" spans="1:8">
      <c r="A6" s="19" t="s">
        <v>12</v>
      </c>
      <c r="B6" s="20"/>
      <c r="C6" s="21">
        <f>C7+C12+C23+C31+C38+C42+C45+C49+C52+C58+C61+C66+C69</f>
        <v>14884</v>
      </c>
      <c r="D6" s="22">
        <f>D7+D12+D23+D31+D38+D42+D45+D49+D52+D58+D61+D66+D69</f>
        <v>19701.167128</v>
      </c>
      <c r="E6" s="23">
        <f>D6/C6*100%</f>
        <v>1.32364734802473</v>
      </c>
    </row>
    <row r="7" s="5" customFormat="1" ht="20.25" customHeight="1" spans="1:8">
      <c r="A7" s="24">
        <v>501</v>
      </c>
      <c r="B7" s="24" t="s">
        <v>2455</v>
      </c>
      <c r="C7" s="25">
        <f>SUM(C8:C11)</f>
        <v>3173</v>
      </c>
      <c r="D7" s="26">
        <f>SUM(D8:D11)</f>
        <v>3605.48022</v>
      </c>
      <c r="E7" s="23">
        <f t="shared" ref="E7:E40" si="0">D7/C7*100%</f>
        <v>1.13630010085093</v>
      </c>
      <c r="H7" s="27"/>
    </row>
    <row r="8" s="6" customFormat="1" ht="20.25" customHeight="1" spans="1:8">
      <c r="A8" s="28">
        <v>50101</v>
      </c>
      <c r="B8" s="29" t="s">
        <v>2456</v>
      </c>
      <c r="C8" s="30">
        <v>1482</v>
      </c>
      <c r="D8" s="31">
        <v>1860.457086</v>
      </c>
      <c r="E8" s="23">
        <f t="shared" si="0"/>
        <v>1.25536915384615</v>
      </c>
    </row>
    <row r="9" s="6" customFormat="1" ht="20.25" customHeight="1" spans="1:8">
      <c r="A9" s="28">
        <v>50102</v>
      </c>
      <c r="B9" s="29" t="s">
        <v>2457</v>
      </c>
      <c r="C9" s="30">
        <v>416</v>
      </c>
      <c r="D9" s="32">
        <v>514.111962</v>
      </c>
      <c r="E9" s="23">
        <f t="shared" si="0"/>
        <v>1.2358460625</v>
      </c>
    </row>
    <row r="10" s="6" customFormat="1" ht="20.25" customHeight="1" spans="1:8">
      <c r="A10" s="28">
        <v>50103</v>
      </c>
      <c r="B10" s="29" t="s">
        <v>2227</v>
      </c>
      <c r="C10" s="30">
        <v>163</v>
      </c>
      <c r="D10" s="32">
        <v>156.9942</v>
      </c>
      <c r="E10" s="23">
        <f t="shared" si="0"/>
        <v>0.963154601226994</v>
      </c>
    </row>
    <row r="11" s="6" customFormat="1" ht="20.25" customHeight="1" spans="1:8">
      <c r="A11" s="28">
        <v>50199</v>
      </c>
      <c r="B11" s="29" t="s">
        <v>2458</v>
      </c>
      <c r="C11" s="30">
        <v>1112</v>
      </c>
      <c r="D11" s="32">
        <v>1073.916972</v>
      </c>
      <c r="E11" s="23">
        <f t="shared" si="0"/>
        <v>0.96575267266187</v>
      </c>
    </row>
    <row r="12" s="5" customFormat="1" ht="20.25" customHeight="1" spans="1:8">
      <c r="A12" s="24">
        <v>502</v>
      </c>
      <c r="B12" s="24" t="s">
        <v>2459</v>
      </c>
      <c r="C12" s="25">
        <f>SUM(C13:C22)</f>
        <v>920</v>
      </c>
      <c r="D12" s="33">
        <f>SUM(D13:D22)</f>
        <v>1641.787738</v>
      </c>
      <c r="E12" s="23">
        <f t="shared" si="0"/>
        <v>1.78455188913044</v>
      </c>
    </row>
    <row r="13" s="6" customFormat="1" ht="20.25" customHeight="1" spans="1:8">
      <c r="A13" s="28">
        <v>50201</v>
      </c>
      <c r="B13" s="29" t="s">
        <v>2460</v>
      </c>
      <c r="C13" s="30">
        <v>518</v>
      </c>
      <c r="D13" s="32">
        <v>502.213446</v>
      </c>
      <c r="E13" s="23">
        <f t="shared" si="0"/>
        <v>0.969524027027027</v>
      </c>
    </row>
    <row r="14" s="6" customFormat="1" ht="20.25" customHeight="1" spans="1:8">
      <c r="A14" s="28">
        <v>50202</v>
      </c>
      <c r="B14" s="29" t="s">
        <v>2461</v>
      </c>
      <c r="C14" s="30">
        <v>4</v>
      </c>
      <c r="D14" s="32">
        <v>0</v>
      </c>
      <c r="E14" s="23">
        <f t="shared" si="0"/>
        <v>0</v>
      </c>
    </row>
    <row r="15" s="6" customFormat="1" ht="20.25" customHeight="1" spans="1:8">
      <c r="A15" s="28">
        <v>50203</v>
      </c>
      <c r="B15" s="29" t="s">
        <v>2462</v>
      </c>
      <c r="C15" s="30">
        <v>6</v>
      </c>
      <c r="D15" s="32">
        <v>0</v>
      </c>
      <c r="E15" s="23">
        <f t="shared" si="0"/>
        <v>0</v>
      </c>
    </row>
    <row r="16" s="6" customFormat="1" ht="20.25" customHeight="1" spans="1:8">
      <c r="A16" s="28">
        <v>50204</v>
      </c>
      <c r="B16" s="29" t="s">
        <v>2463</v>
      </c>
      <c r="C16" s="30">
        <v>0</v>
      </c>
      <c r="D16" s="32">
        <v>155.496192</v>
      </c>
      <c r="E16" s="23"/>
    </row>
    <row r="17" s="6" customFormat="1" ht="20.25" customHeight="1" spans="1:5">
      <c r="A17" s="28">
        <v>50205</v>
      </c>
      <c r="B17" s="29" t="s">
        <v>2464</v>
      </c>
      <c r="C17" s="30">
        <v>60</v>
      </c>
      <c r="D17" s="32">
        <v>881.479332</v>
      </c>
      <c r="E17" s="23">
        <f t="shared" si="0"/>
        <v>14.6913222</v>
      </c>
    </row>
    <row r="18" s="6" customFormat="1" ht="20.25" customHeight="1" spans="1:5">
      <c r="A18" s="28">
        <v>50206</v>
      </c>
      <c r="B18" s="29" t="s">
        <v>2465</v>
      </c>
      <c r="C18" s="30">
        <v>17</v>
      </c>
      <c r="D18" s="32">
        <v>1.04725</v>
      </c>
      <c r="E18" s="23">
        <f t="shared" si="0"/>
        <v>0.0616029411764706</v>
      </c>
    </row>
    <row r="19" s="6" customFormat="1" ht="20.25" customHeight="1" spans="1:5">
      <c r="A19" s="28">
        <v>50207</v>
      </c>
      <c r="B19" s="29" t="s">
        <v>2466</v>
      </c>
      <c r="C19" s="30">
        <v>0</v>
      </c>
      <c r="D19" s="32">
        <v>0</v>
      </c>
      <c r="E19" s="23"/>
    </row>
    <row r="20" s="6" customFormat="1" ht="20.25" customHeight="1" spans="1:5">
      <c r="A20" s="28">
        <v>50208</v>
      </c>
      <c r="B20" s="29" t="s">
        <v>2467</v>
      </c>
      <c r="C20" s="30">
        <v>18</v>
      </c>
      <c r="D20" s="32">
        <v>8.914572</v>
      </c>
      <c r="E20" s="23">
        <f t="shared" si="0"/>
        <v>0.495254</v>
      </c>
    </row>
    <row r="21" s="6" customFormat="1" ht="20.25" customHeight="1" spans="1:5">
      <c r="A21" s="28">
        <v>50209</v>
      </c>
      <c r="B21" s="29" t="s">
        <v>2468</v>
      </c>
      <c r="C21" s="30">
        <v>0</v>
      </c>
      <c r="D21" s="32">
        <v>7.96</v>
      </c>
      <c r="E21" s="23"/>
    </row>
    <row r="22" s="6" customFormat="1" ht="20.25" customHeight="1" spans="1:5">
      <c r="A22" s="28">
        <v>50299</v>
      </c>
      <c r="B22" s="29" t="s">
        <v>2469</v>
      </c>
      <c r="C22" s="30">
        <v>297</v>
      </c>
      <c r="D22" s="32">
        <v>84.676946</v>
      </c>
      <c r="E22" s="23">
        <f t="shared" si="0"/>
        <v>0.285107562289562</v>
      </c>
    </row>
    <row r="23" s="5" customFormat="1" ht="20.25" customHeight="1" spans="1:5">
      <c r="A23" s="24">
        <v>503</v>
      </c>
      <c r="B23" s="24" t="s">
        <v>2470</v>
      </c>
      <c r="C23" s="25">
        <f>SUM(C24:C30)</f>
        <v>61</v>
      </c>
      <c r="D23" s="26">
        <f>SUM(D24:D30)</f>
        <v>3198.616557</v>
      </c>
      <c r="E23" s="23">
        <f t="shared" si="0"/>
        <v>52.436337</v>
      </c>
    </row>
    <row r="24" s="6" customFormat="1" ht="20.25" customHeight="1" spans="1:5">
      <c r="A24" s="28">
        <v>50301</v>
      </c>
      <c r="B24" s="29" t="s">
        <v>2471</v>
      </c>
      <c r="C24" s="30">
        <v>0</v>
      </c>
      <c r="D24" s="34">
        <v>11.8</v>
      </c>
      <c r="E24" s="23"/>
    </row>
    <row r="25" s="6" customFormat="1" ht="20.25" customHeight="1" spans="1:5">
      <c r="A25" s="28">
        <v>50302</v>
      </c>
      <c r="B25" s="29" t="s">
        <v>2472</v>
      </c>
      <c r="C25" s="30">
        <v>0</v>
      </c>
      <c r="D25" s="32">
        <v>3007.250177</v>
      </c>
      <c r="E25" s="23"/>
    </row>
    <row r="26" s="6" customFormat="1" ht="20.25" customHeight="1" spans="1:5">
      <c r="A26" s="28">
        <v>50303</v>
      </c>
      <c r="B26" s="29" t="s">
        <v>2473</v>
      </c>
      <c r="C26" s="30">
        <v>0</v>
      </c>
      <c r="D26" s="32">
        <v>0</v>
      </c>
      <c r="E26" s="23"/>
    </row>
    <row r="27" s="6" customFormat="1" ht="20.25" customHeight="1" spans="1:5">
      <c r="A27" s="28">
        <v>50305</v>
      </c>
      <c r="B27" s="29" t="s">
        <v>2474</v>
      </c>
      <c r="C27" s="30">
        <v>0</v>
      </c>
      <c r="D27" s="32">
        <v>8.21</v>
      </c>
      <c r="E27" s="23"/>
    </row>
    <row r="28" s="6" customFormat="1" ht="20.25" customHeight="1" spans="1:5">
      <c r="A28" s="28">
        <v>50306</v>
      </c>
      <c r="B28" s="29" t="s">
        <v>2475</v>
      </c>
      <c r="C28" s="30">
        <v>61</v>
      </c>
      <c r="D28" s="32">
        <v>169.48438</v>
      </c>
      <c r="E28" s="23">
        <f t="shared" si="0"/>
        <v>2.77843245901639</v>
      </c>
    </row>
    <row r="29" s="6" customFormat="1" ht="20.25" customHeight="1" spans="1:5">
      <c r="A29" s="28">
        <v>50307</v>
      </c>
      <c r="B29" s="29" t="s">
        <v>2476</v>
      </c>
      <c r="C29" s="30">
        <v>0</v>
      </c>
      <c r="D29" s="32">
        <v>0</v>
      </c>
      <c r="E29" s="23"/>
    </row>
    <row r="30" s="6" customFormat="1" ht="20.25" customHeight="1" spans="1:5">
      <c r="A30" s="28">
        <v>50399</v>
      </c>
      <c r="B30" s="29" t="s">
        <v>2477</v>
      </c>
      <c r="C30" s="30">
        <v>0</v>
      </c>
      <c r="D30" s="32">
        <v>1.872</v>
      </c>
      <c r="E30" s="23"/>
    </row>
    <row r="31" s="5" customFormat="1" ht="20.25" customHeight="1" spans="1:5">
      <c r="A31" s="24">
        <v>504</v>
      </c>
      <c r="B31" s="24" t="s">
        <v>2478</v>
      </c>
      <c r="C31" s="25">
        <f>SUM(C32:C37)</f>
        <v>0</v>
      </c>
      <c r="D31" s="26">
        <f>SUM(D32:D37)</f>
        <v>0</v>
      </c>
      <c r="E31" s="23"/>
    </row>
    <row r="32" s="6" customFormat="1" ht="20.25" customHeight="1" spans="1:5">
      <c r="A32" s="28">
        <v>50401</v>
      </c>
      <c r="B32" s="29" t="s">
        <v>2471</v>
      </c>
      <c r="C32" s="30">
        <v>0</v>
      </c>
      <c r="D32" s="32">
        <v>0</v>
      </c>
      <c r="E32" s="23"/>
    </row>
    <row r="33" s="6" customFormat="1" ht="20.25" customHeight="1" spans="1:5">
      <c r="A33" s="28">
        <v>50402</v>
      </c>
      <c r="B33" s="29" t="s">
        <v>2472</v>
      </c>
      <c r="C33" s="30">
        <v>0</v>
      </c>
      <c r="D33" s="32">
        <v>0</v>
      </c>
      <c r="E33" s="23"/>
    </row>
    <row r="34" s="6" customFormat="1" ht="20.25" customHeight="1" spans="1:5">
      <c r="A34" s="28">
        <v>50403</v>
      </c>
      <c r="B34" s="29" t="s">
        <v>2473</v>
      </c>
      <c r="C34" s="30">
        <v>0</v>
      </c>
      <c r="D34" s="32">
        <v>0</v>
      </c>
      <c r="E34" s="23"/>
    </row>
    <row r="35" s="6" customFormat="1" ht="20.25" customHeight="1" spans="1:5">
      <c r="A35" s="28">
        <v>50404</v>
      </c>
      <c r="B35" s="29" t="s">
        <v>2475</v>
      </c>
      <c r="C35" s="30">
        <v>0</v>
      </c>
      <c r="D35" s="32">
        <v>0</v>
      </c>
      <c r="E35" s="23"/>
    </row>
    <row r="36" s="6" customFormat="1" ht="20.25" customHeight="1" spans="1:5">
      <c r="A36" s="28">
        <v>50405</v>
      </c>
      <c r="B36" s="29" t="s">
        <v>2476</v>
      </c>
      <c r="C36" s="30">
        <v>0</v>
      </c>
      <c r="D36" s="32">
        <v>0</v>
      </c>
      <c r="E36" s="23"/>
    </row>
    <row r="37" s="6" customFormat="1" ht="20.25" customHeight="1" spans="1:5">
      <c r="A37" s="28">
        <v>50499</v>
      </c>
      <c r="B37" s="29" t="s">
        <v>2477</v>
      </c>
      <c r="C37" s="30">
        <v>0</v>
      </c>
      <c r="D37" s="32">
        <v>0</v>
      </c>
      <c r="E37" s="23"/>
    </row>
    <row r="38" s="5" customFormat="1" ht="20.25" customHeight="1" spans="1:5">
      <c r="A38" s="24">
        <v>505</v>
      </c>
      <c r="B38" s="24" t="s">
        <v>2479</v>
      </c>
      <c r="C38" s="25">
        <f>SUM(C39:C41)</f>
        <v>8425</v>
      </c>
      <c r="D38" s="26">
        <f>SUM(D39:D41)</f>
        <v>7549.90065400001</v>
      </c>
      <c r="E38" s="23">
        <f t="shared" si="0"/>
        <v>0.896130641424334</v>
      </c>
    </row>
    <row r="39" s="6" customFormat="1" ht="20.25" customHeight="1" spans="1:5">
      <c r="A39" s="28">
        <v>50501</v>
      </c>
      <c r="B39" s="29" t="s">
        <v>2480</v>
      </c>
      <c r="C39" s="30">
        <v>7285</v>
      </c>
      <c r="D39" s="32">
        <v>6964.74434700001</v>
      </c>
      <c r="E39" s="23">
        <f t="shared" si="0"/>
        <v>0.956039031846261</v>
      </c>
    </row>
    <row r="40" s="6" customFormat="1" ht="20.25" customHeight="1" spans="1:5">
      <c r="A40" s="28">
        <v>50502</v>
      </c>
      <c r="B40" s="29" t="s">
        <v>2481</v>
      </c>
      <c r="C40" s="30">
        <v>1140</v>
      </c>
      <c r="D40" s="32">
        <v>585.156307</v>
      </c>
      <c r="E40" s="23">
        <f t="shared" si="0"/>
        <v>0.513295006140351</v>
      </c>
    </row>
    <row r="41" s="6" customFormat="1" ht="20.25" customHeight="1" spans="1:5">
      <c r="A41" s="28">
        <v>50599</v>
      </c>
      <c r="B41" s="29" t="s">
        <v>2482</v>
      </c>
      <c r="C41" s="30">
        <v>0</v>
      </c>
      <c r="D41" s="32">
        <v>0</v>
      </c>
      <c r="E41" s="23"/>
    </row>
    <row r="42" s="5" customFormat="1" ht="20.25" customHeight="1" spans="1:5">
      <c r="A42" s="24">
        <v>506</v>
      </c>
      <c r="B42" s="24" t="s">
        <v>2483</v>
      </c>
      <c r="C42" s="25">
        <f>SUM(C43:C44)</f>
        <v>243</v>
      </c>
      <c r="D42" s="26">
        <f>SUM(D43:D44)</f>
        <v>1905.340741</v>
      </c>
      <c r="E42" s="23">
        <f t="shared" ref="E42:E46" si="1">D42/C42*100%</f>
        <v>7.84090839917695</v>
      </c>
    </row>
    <row r="43" s="6" customFormat="1" ht="20.25" customHeight="1" spans="1:5">
      <c r="A43" s="28">
        <v>50601</v>
      </c>
      <c r="B43" s="29" t="s">
        <v>2484</v>
      </c>
      <c r="C43" s="30">
        <v>243</v>
      </c>
      <c r="D43" s="32">
        <v>1905.340741</v>
      </c>
      <c r="E43" s="23">
        <f t="shared" si="1"/>
        <v>7.84090839917695</v>
      </c>
    </row>
    <row r="44" s="6" customFormat="1" ht="20.25" customHeight="1" spans="1:5">
      <c r="A44" s="28">
        <v>50602</v>
      </c>
      <c r="B44" s="29" t="s">
        <v>2485</v>
      </c>
      <c r="C44" s="30">
        <v>0</v>
      </c>
      <c r="D44" s="32">
        <v>0</v>
      </c>
      <c r="E44" s="23"/>
    </row>
    <row r="45" s="5" customFormat="1" ht="20.25" customHeight="1" spans="1:5">
      <c r="A45" s="24">
        <v>507</v>
      </c>
      <c r="B45" s="24" t="s">
        <v>2486</v>
      </c>
      <c r="C45" s="25">
        <f>SUM(C46:C48)</f>
        <v>0</v>
      </c>
      <c r="D45" s="26">
        <f>SUM(D46:D48)</f>
        <v>0</v>
      </c>
      <c r="E45" s="23" t="e">
        <f t="shared" si="1"/>
        <v>#DIV/0!</v>
      </c>
    </row>
    <row r="46" s="6" customFormat="1" ht="20.25" customHeight="1" spans="1:5">
      <c r="A46" s="28">
        <v>50701</v>
      </c>
      <c r="B46" s="29" t="s">
        <v>2487</v>
      </c>
      <c r="C46" s="30">
        <v>0</v>
      </c>
      <c r="D46" s="32">
        <v>0</v>
      </c>
      <c r="E46" s="23"/>
    </row>
    <row r="47" s="6" customFormat="1" ht="20.25" customHeight="1" spans="1:5">
      <c r="A47" s="28">
        <v>50702</v>
      </c>
      <c r="B47" s="29" t="s">
        <v>2488</v>
      </c>
      <c r="C47" s="30">
        <v>0</v>
      </c>
      <c r="D47" s="32">
        <v>0</v>
      </c>
      <c r="E47" s="23"/>
    </row>
    <row r="48" s="6" customFormat="1" ht="20.25" customHeight="1" spans="1:5">
      <c r="A48" s="28">
        <v>50799</v>
      </c>
      <c r="B48" s="29" t="s">
        <v>2489</v>
      </c>
      <c r="C48" s="30">
        <v>0</v>
      </c>
      <c r="D48" s="32">
        <v>0</v>
      </c>
      <c r="E48" s="23"/>
    </row>
    <row r="49" s="5" customFormat="1" ht="20.25" customHeight="1" spans="1:5">
      <c r="A49" s="24">
        <v>508</v>
      </c>
      <c r="B49" s="24" t="s">
        <v>2490</v>
      </c>
      <c r="C49" s="25">
        <f>SUM(C50:C51)</f>
        <v>0</v>
      </c>
      <c r="D49" s="26">
        <f>SUM(D50:D51)</f>
        <v>0</v>
      </c>
      <c r="E49" s="23"/>
    </row>
    <row r="50" s="6" customFormat="1" ht="20.25" customHeight="1" spans="1:5">
      <c r="A50" s="28">
        <v>50801</v>
      </c>
      <c r="B50" s="29" t="s">
        <v>2491</v>
      </c>
      <c r="C50" s="30">
        <v>0</v>
      </c>
      <c r="D50" s="32">
        <v>0</v>
      </c>
      <c r="E50" s="23"/>
    </row>
    <row r="51" s="6" customFormat="1" ht="20.25" customHeight="1" spans="1:5">
      <c r="A51" s="28">
        <v>50802</v>
      </c>
      <c r="B51" s="29" t="s">
        <v>2492</v>
      </c>
      <c r="C51" s="30">
        <v>0</v>
      </c>
      <c r="D51" s="32">
        <v>0</v>
      </c>
      <c r="E51" s="23"/>
    </row>
    <row r="52" s="5" customFormat="1" ht="20.25" customHeight="1" spans="1:5">
      <c r="A52" s="24">
        <v>509</v>
      </c>
      <c r="B52" s="24" t="s">
        <v>2493</v>
      </c>
      <c r="C52" s="25">
        <f>SUM(C53:C57)</f>
        <v>1773</v>
      </c>
      <c r="D52" s="26">
        <f>SUM(D53:D57)</f>
        <v>1508.225458</v>
      </c>
      <c r="E52" s="23">
        <f t="shared" ref="E52:E59" si="2">D52/C52*100%</f>
        <v>0.850662976875353</v>
      </c>
    </row>
    <row r="53" s="6" customFormat="1" ht="20.25" customHeight="1" spans="1:5">
      <c r="A53" s="28">
        <v>50901</v>
      </c>
      <c r="B53" s="29" t="s">
        <v>2494</v>
      </c>
      <c r="C53" s="30">
        <v>559</v>
      </c>
      <c r="D53" s="32">
        <v>633.927087</v>
      </c>
      <c r="E53" s="23">
        <f t="shared" si="2"/>
        <v>1.13403772271914</v>
      </c>
    </row>
    <row r="54" s="6" customFormat="1" ht="20.25" customHeight="1" spans="1:5">
      <c r="A54" s="28">
        <v>50902</v>
      </c>
      <c r="B54" s="29" t="s">
        <v>2495</v>
      </c>
      <c r="C54" s="30">
        <v>9</v>
      </c>
      <c r="D54" s="32">
        <v>20.89375</v>
      </c>
      <c r="E54" s="23">
        <f t="shared" si="2"/>
        <v>2.32152777777778</v>
      </c>
    </row>
    <row r="55" s="6" customFormat="1" ht="20.25" customHeight="1" spans="1:5">
      <c r="A55" s="28">
        <v>50903</v>
      </c>
      <c r="B55" s="29" t="s">
        <v>2496</v>
      </c>
      <c r="C55" s="30">
        <v>21</v>
      </c>
      <c r="D55" s="32">
        <v>34.148782</v>
      </c>
      <c r="E55" s="23">
        <f t="shared" si="2"/>
        <v>1.62613247619048</v>
      </c>
    </row>
    <row r="56" s="6" customFormat="1" ht="20.25" customHeight="1" spans="1:5">
      <c r="A56" s="28">
        <v>50905</v>
      </c>
      <c r="B56" s="29" t="s">
        <v>2497</v>
      </c>
      <c r="C56" s="30">
        <v>711</v>
      </c>
      <c r="D56" s="32">
        <v>629.866034</v>
      </c>
      <c r="E56" s="23">
        <f t="shared" si="2"/>
        <v>0.8858875302391</v>
      </c>
    </row>
    <row r="57" s="6" customFormat="1" ht="20.25" customHeight="1" spans="1:5">
      <c r="A57" s="28">
        <v>50999</v>
      </c>
      <c r="B57" s="29" t="s">
        <v>2498</v>
      </c>
      <c r="C57" s="30">
        <v>473</v>
      </c>
      <c r="D57" s="32">
        <v>189.389805</v>
      </c>
      <c r="E57" s="23">
        <f t="shared" si="2"/>
        <v>0.400401279069767</v>
      </c>
    </row>
    <row r="58" s="5" customFormat="1" ht="20.25" customHeight="1" spans="1:5">
      <c r="A58" s="24">
        <v>510</v>
      </c>
      <c r="B58" s="24" t="s">
        <v>2499</v>
      </c>
      <c r="C58" s="25">
        <f>SUM(C59:C60)</f>
        <v>289</v>
      </c>
      <c r="D58" s="26">
        <f>SUM(D59:D60)</f>
        <v>291.81576</v>
      </c>
      <c r="E58" s="23">
        <f t="shared" si="2"/>
        <v>1.00974311418685</v>
      </c>
    </row>
    <row r="59" s="6" customFormat="1" ht="20.25" customHeight="1" spans="1:5">
      <c r="A59" s="28">
        <v>51002</v>
      </c>
      <c r="B59" s="29" t="s">
        <v>2500</v>
      </c>
      <c r="C59" s="30">
        <v>289</v>
      </c>
      <c r="D59" s="32">
        <v>291.81576</v>
      </c>
      <c r="E59" s="23">
        <f t="shared" si="2"/>
        <v>1.00974311418685</v>
      </c>
    </row>
    <row r="60" s="6" customFormat="1" ht="20.25" customHeight="1" spans="1:5">
      <c r="A60" s="28">
        <v>51003</v>
      </c>
      <c r="B60" s="29" t="s">
        <v>2501</v>
      </c>
      <c r="C60" s="30">
        <v>0</v>
      </c>
      <c r="D60" s="32">
        <v>0</v>
      </c>
      <c r="E60" s="23"/>
    </row>
    <row r="61" s="5" customFormat="1" ht="20.25" customHeight="1" spans="1:5">
      <c r="A61" s="24">
        <v>511</v>
      </c>
      <c r="B61" s="24" t="s">
        <v>2502</v>
      </c>
      <c r="C61" s="25">
        <f>SUM(C62:C65)</f>
        <v>0</v>
      </c>
      <c r="D61" s="26">
        <f>SUM(D62:D65)</f>
        <v>0</v>
      </c>
      <c r="E61" s="23"/>
    </row>
    <row r="62" s="6" customFormat="1" ht="20.25" customHeight="1" spans="1:5">
      <c r="A62" s="28">
        <v>51101</v>
      </c>
      <c r="B62" s="29" t="s">
        <v>2503</v>
      </c>
      <c r="C62" s="30">
        <f>IFERROR(VLOOKUP(A62,Sheet2!F:I,4,0),0)</f>
        <v>0</v>
      </c>
      <c r="D62" s="32">
        <v>0</v>
      </c>
      <c r="E62" s="23"/>
    </row>
    <row r="63" s="6" customFormat="1" ht="20.25" customHeight="1" spans="1:5">
      <c r="A63" s="28">
        <v>51102</v>
      </c>
      <c r="B63" s="29" t="s">
        <v>2504</v>
      </c>
      <c r="C63" s="30">
        <f>IFERROR(VLOOKUP(A63,Sheet2!F:I,4,0),0)</f>
        <v>0</v>
      </c>
      <c r="D63" s="32">
        <v>0</v>
      </c>
      <c r="E63" s="23"/>
    </row>
    <row r="64" s="6" customFormat="1" ht="20.25" customHeight="1" spans="1:5">
      <c r="A64" s="28">
        <v>51103</v>
      </c>
      <c r="B64" s="29" t="s">
        <v>2505</v>
      </c>
      <c r="C64" s="30">
        <f>IFERROR(VLOOKUP(A64,Sheet2!F:I,4,0),0)</f>
        <v>0</v>
      </c>
      <c r="D64" s="32">
        <v>0</v>
      </c>
      <c r="E64" s="23"/>
    </row>
    <row r="65" s="6" customFormat="1" ht="20.25" customHeight="1" spans="1:5">
      <c r="A65" s="28">
        <v>51104</v>
      </c>
      <c r="B65" s="29" t="s">
        <v>2506</v>
      </c>
      <c r="C65" s="30">
        <f>IFERROR(VLOOKUP(A65,Sheet2!F:I,4,0),0)</f>
        <v>0</v>
      </c>
      <c r="D65" s="32">
        <v>0</v>
      </c>
      <c r="E65" s="23"/>
    </row>
    <row r="66" s="5" customFormat="1" ht="20.25" customHeight="1" spans="1:5">
      <c r="A66" s="24">
        <v>514</v>
      </c>
      <c r="B66" s="24" t="s">
        <v>2507</v>
      </c>
      <c r="C66" s="25">
        <f>SUM(C67:C68)</f>
        <v>0</v>
      </c>
      <c r="D66" s="26">
        <f>SUM(D67:D68)</f>
        <v>0</v>
      </c>
      <c r="E66" s="23"/>
    </row>
    <row r="67" s="6" customFormat="1" ht="20.25" customHeight="1" spans="1:5">
      <c r="A67" s="28">
        <v>51401</v>
      </c>
      <c r="B67" s="29" t="s">
        <v>43</v>
      </c>
      <c r="C67" s="30">
        <f>IFERROR(VLOOKUP(A67,Sheet2!F:I,4,0),0)</f>
        <v>0</v>
      </c>
      <c r="D67" s="32">
        <v>0</v>
      </c>
      <c r="E67" s="23"/>
    </row>
    <row r="68" s="6" customFormat="1" ht="20.25" customHeight="1" spans="1:5">
      <c r="A68" s="28">
        <v>51402</v>
      </c>
      <c r="B68" s="29" t="s">
        <v>2508</v>
      </c>
      <c r="C68" s="30">
        <f>IFERROR(VLOOKUP(A68,Sheet2!F:I,4,0),0)</f>
        <v>0</v>
      </c>
      <c r="D68" s="32">
        <v>0</v>
      </c>
      <c r="E68" s="23"/>
    </row>
    <row r="69" s="5" customFormat="1" ht="20.25" customHeight="1" spans="1:5">
      <c r="A69" s="24">
        <v>599</v>
      </c>
      <c r="B69" s="24" t="s">
        <v>44</v>
      </c>
      <c r="C69" s="25">
        <f>SUM(C70:C73)</f>
        <v>0</v>
      </c>
      <c r="D69" s="26">
        <f>SUM(D70:D73)</f>
        <v>0</v>
      </c>
      <c r="E69" s="23"/>
    </row>
    <row r="70" s="6" customFormat="1" ht="20.25" customHeight="1" spans="1:5">
      <c r="A70" s="28">
        <v>59906</v>
      </c>
      <c r="B70" s="29" t="s">
        <v>2509</v>
      </c>
      <c r="C70" s="30">
        <f>IFERROR(VLOOKUP(A70,Sheet2!F:I,4,0),0)</f>
        <v>0</v>
      </c>
      <c r="D70" s="32">
        <v>0</v>
      </c>
      <c r="E70" s="23"/>
    </row>
    <row r="71" s="6" customFormat="1" ht="20.25" customHeight="1" spans="1:5">
      <c r="A71" s="28">
        <v>59907</v>
      </c>
      <c r="B71" s="29" t="s">
        <v>470</v>
      </c>
      <c r="C71" s="30">
        <f>IFERROR(VLOOKUP(A71,Sheet2!F:I,4,0),0)</f>
        <v>0</v>
      </c>
      <c r="D71" s="32">
        <v>0</v>
      </c>
      <c r="E71" s="23"/>
    </row>
    <row r="72" s="6" customFormat="1" ht="20.25" customHeight="1" spans="1:5">
      <c r="A72" s="28">
        <v>59908</v>
      </c>
      <c r="B72" s="29" t="s">
        <v>2510</v>
      </c>
      <c r="C72" s="30">
        <f>IFERROR(VLOOKUP(A72,Sheet2!F:I,4,0),0)</f>
        <v>0</v>
      </c>
      <c r="D72" s="32">
        <v>0</v>
      </c>
      <c r="E72" s="23"/>
    </row>
    <row r="73" s="6" customFormat="1" ht="20.25" customHeight="1" spans="1:5">
      <c r="A73" s="28">
        <v>59999</v>
      </c>
      <c r="B73" s="29" t="s">
        <v>44</v>
      </c>
      <c r="C73" s="30">
        <f>IFERROR(VLOOKUP(A73,Sheet2!F:I,4,0),0)</f>
        <v>0</v>
      </c>
      <c r="D73" s="32">
        <v>0</v>
      </c>
      <c r="E73" s="23"/>
    </row>
    <row r="74" s="5" customFormat="1" ht="20.25" customHeight="1" spans="1:5">
      <c r="A74" s="35" t="s">
        <v>47</v>
      </c>
      <c r="B74" s="36"/>
      <c r="C74" s="25">
        <f>C75+C76</f>
        <v>9522</v>
      </c>
      <c r="D74" s="26">
        <f>D75+D76</f>
        <v>10194</v>
      </c>
      <c r="E74" s="23">
        <f>D74/C74*100%</f>
        <v>1.0705734089477</v>
      </c>
    </row>
    <row r="75" s="5" customFormat="1" ht="20.25" customHeight="1" spans="1:5">
      <c r="A75" s="37" t="s">
        <v>2511</v>
      </c>
      <c r="B75" s="38" t="s">
        <v>2445</v>
      </c>
      <c r="C75" s="39">
        <v>5891</v>
      </c>
      <c r="D75" s="33">
        <v>5891</v>
      </c>
      <c r="E75" s="23">
        <f>D75/C75*100%</f>
        <v>1</v>
      </c>
    </row>
    <row r="76" ht="20.25" customHeight="1" spans="1:5">
      <c r="A76" s="37">
        <v>2300602</v>
      </c>
      <c r="B76" s="38" t="s">
        <v>2446</v>
      </c>
      <c r="C76" s="25">
        <v>3631</v>
      </c>
      <c r="D76" s="40">
        <v>4303</v>
      </c>
      <c r="E76" s="23">
        <f>D76/C76*100%</f>
        <v>1.18507298264941</v>
      </c>
    </row>
    <row r="77" ht="20.25" customHeight="1" spans="1:5">
      <c r="A77" s="35" t="s">
        <v>48</v>
      </c>
      <c r="B77" s="36"/>
      <c r="C77" s="41">
        <f>C78</f>
        <v>0</v>
      </c>
      <c r="D77" s="40"/>
      <c r="E77" s="23"/>
    </row>
    <row r="78" ht="20.25" customHeight="1" spans="1:5">
      <c r="A78" s="42">
        <v>23103</v>
      </c>
      <c r="B78" s="42" t="s">
        <v>2451</v>
      </c>
      <c r="C78" s="41">
        <f>C79</f>
        <v>0</v>
      </c>
      <c r="D78" s="40"/>
      <c r="E78" s="23"/>
    </row>
    <row r="79" s="7" customFormat="1" ht="20.25" customHeight="1" spans="1:5">
      <c r="A79" s="43">
        <v>2310301</v>
      </c>
      <c r="B79" s="44" t="s">
        <v>2452</v>
      </c>
      <c r="C79" s="41"/>
      <c r="D79" s="45"/>
      <c r="E79" s="23"/>
    </row>
    <row r="80" ht="20.25" customHeight="1" spans="1:5">
      <c r="A80" s="35" t="s">
        <v>49</v>
      </c>
      <c r="B80" s="36"/>
      <c r="C80" s="41">
        <f>C81</f>
        <v>0</v>
      </c>
      <c r="D80" s="40"/>
      <c r="E80" s="23"/>
    </row>
    <row r="81" ht="20.25" customHeight="1" spans="1:5">
      <c r="A81" s="46">
        <v>23009</v>
      </c>
      <c r="B81" s="47" t="s">
        <v>2453</v>
      </c>
      <c r="C81" s="41">
        <f>ROUND(C83-C77-C74-C6,0)</f>
        <v>0</v>
      </c>
      <c r="D81" s="40"/>
      <c r="E81" s="23"/>
    </row>
    <row r="82" ht="20.25" customHeight="1" spans="1:5">
      <c r="A82" s="19" t="s">
        <v>50</v>
      </c>
      <c r="B82" s="20"/>
      <c r="C82" s="41">
        <v>0</v>
      </c>
      <c r="D82" s="40"/>
      <c r="E82" s="23"/>
    </row>
    <row r="83" ht="20.25" customHeight="1" spans="1:5">
      <c r="A83" s="48" t="s">
        <v>52</v>
      </c>
      <c r="B83" s="48"/>
      <c r="C83" s="25">
        <f>镇一般预算收入!C79</f>
        <v>24406</v>
      </c>
      <c r="D83" s="26">
        <f>镇一般预算收入!D79</f>
        <v>29895.167128</v>
      </c>
      <c r="E83" s="23">
        <f>D83/C83*100%</f>
        <v>1.22491056002622</v>
      </c>
    </row>
  </sheetData>
  <autoFilter xmlns:etc="http://www.wps.cn/officeDocument/2017/etCustomData" ref="A5:H83" etc:filterBottomFollowUsedRange="0">
    <extLst/>
  </autoFilter>
  <mergeCells count="8">
    <mergeCell ref="A2:E2"/>
    <mergeCell ref="A3:E3"/>
    <mergeCell ref="A6:B6"/>
    <mergeCell ref="A74:B74"/>
    <mergeCell ref="A77:B77"/>
    <mergeCell ref="A80:B80"/>
    <mergeCell ref="A82:B82"/>
    <mergeCell ref="A83:B83"/>
  </mergeCells>
  <printOptions horizontalCentered="1"/>
  <pageMargins left="0.590277777777778" right="0.590277777777778" top="0.393055555555556" bottom="0.472222222222222" header="0.298611111111111" footer="0.298611111111111"/>
  <pageSetup paperSize="9" orientation="portrait" horizontalDpi="600"/>
  <headerFooter>
    <oddFooter>&amp;C第 &amp;P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99"/>
  <sheetViews>
    <sheetView workbookViewId="0">
      <selection activeCell="D8" sqref="D8"/>
    </sheetView>
  </sheetViews>
  <sheetFormatPr defaultColWidth="9" defaultRowHeight="13.5"/>
  <cols>
    <col min="2" max="2" width="17.5" customWidth="1"/>
    <col min="7" max="7" width="18.375" customWidth="1"/>
  </cols>
  <sheetData>
    <row r="2" spans="1:9">
      <c r="A2" t="s">
        <v>2512</v>
      </c>
      <c r="B2" t="s">
        <v>2513</v>
      </c>
      <c r="F2" t="s">
        <v>2512</v>
      </c>
      <c r="G2" t="s">
        <v>2513</v>
      </c>
    </row>
    <row r="3" ht="14.25" spans="1:9">
      <c r="A3" s="1" t="s">
        <v>131</v>
      </c>
      <c r="B3">
        <v>140000</v>
      </c>
      <c r="C3">
        <f>B3/10000</f>
        <v>14</v>
      </c>
      <c r="D3">
        <f>ROUND(C3,0)</f>
        <v>14</v>
      </c>
      <c r="F3" s="2">
        <v>50101</v>
      </c>
      <c r="G3">
        <v>15933565.4</v>
      </c>
      <c r="H3">
        <f>G3/10000</f>
        <v>1593.35654</v>
      </c>
      <c r="I3">
        <f>ROUND(H3,0)</f>
        <v>1593</v>
      </c>
    </row>
    <row r="4" ht="14.25" spans="1:9">
      <c r="A4" s="1" t="s">
        <v>139</v>
      </c>
      <c r="B4">
        <v>50000</v>
      </c>
      <c r="C4">
        <f t="shared" ref="C4:C67" si="0">B4/10000</f>
        <v>5</v>
      </c>
      <c r="D4">
        <f t="shared" ref="D4:D67" si="1">ROUND(C4,0)</f>
        <v>5</v>
      </c>
      <c r="F4" s="2">
        <v>50102</v>
      </c>
      <c r="G4">
        <v>4211000</v>
      </c>
      <c r="H4">
        <f t="shared" ref="H4:H25" si="2">G4/10000</f>
        <v>421.1</v>
      </c>
      <c r="I4">
        <f t="shared" ref="I4:I26" si="3">ROUND(H4,0)</f>
        <v>421</v>
      </c>
    </row>
    <row r="5" ht="14.25" spans="1:9">
      <c r="A5" s="1" t="s">
        <v>157</v>
      </c>
      <c r="B5">
        <v>11741552.28</v>
      </c>
      <c r="C5">
        <f t="shared" si="0"/>
        <v>1174.155228</v>
      </c>
      <c r="D5">
        <f t="shared" si="1"/>
        <v>1174</v>
      </c>
      <c r="F5" s="2">
        <v>50103</v>
      </c>
      <c r="G5">
        <v>1412000</v>
      </c>
      <c r="H5">
        <f t="shared" si="2"/>
        <v>141.2</v>
      </c>
      <c r="I5">
        <f t="shared" si="3"/>
        <v>141</v>
      </c>
    </row>
    <row r="6" ht="14.25" spans="1:9">
      <c r="A6" s="1" t="s">
        <v>170</v>
      </c>
      <c r="B6">
        <v>3180562.29</v>
      </c>
      <c r="C6">
        <f t="shared" si="0"/>
        <v>318.056229</v>
      </c>
      <c r="D6">
        <f t="shared" si="1"/>
        <v>318</v>
      </c>
      <c r="F6" s="2">
        <v>50199</v>
      </c>
      <c r="G6">
        <v>4246180</v>
      </c>
      <c r="H6">
        <f t="shared" si="2"/>
        <v>424.618</v>
      </c>
      <c r="I6">
        <f t="shared" si="3"/>
        <v>425</v>
      </c>
    </row>
    <row r="7" ht="14.25" spans="1:9">
      <c r="A7" s="1" t="s">
        <v>171</v>
      </c>
      <c r="B7">
        <v>1250000</v>
      </c>
      <c r="C7">
        <f t="shared" si="0"/>
        <v>125</v>
      </c>
      <c r="D7">
        <f t="shared" si="1"/>
        <v>125</v>
      </c>
      <c r="F7" s="2">
        <v>50201</v>
      </c>
      <c r="G7">
        <v>3802000</v>
      </c>
      <c r="H7">
        <f t="shared" si="2"/>
        <v>380.2</v>
      </c>
      <c r="I7">
        <f t="shared" si="3"/>
        <v>380</v>
      </c>
    </row>
    <row r="8" ht="14.25" spans="1:9">
      <c r="A8" s="1" t="s">
        <v>211</v>
      </c>
      <c r="B8">
        <v>732815.13</v>
      </c>
      <c r="C8">
        <f t="shared" si="0"/>
        <v>73.281513</v>
      </c>
      <c r="D8">
        <f t="shared" si="1"/>
        <v>73</v>
      </c>
      <c r="F8" s="2">
        <v>50202</v>
      </c>
      <c r="G8">
        <v>30000</v>
      </c>
      <c r="H8">
        <f t="shared" si="2"/>
        <v>3</v>
      </c>
      <c r="I8">
        <f t="shared" si="3"/>
        <v>3</v>
      </c>
    </row>
    <row r="9" ht="14.25" spans="1:9">
      <c r="A9" s="1" t="s">
        <v>392</v>
      </c>
      <c r="B9">
        <v>80000</v>
      </c>
      <c r="C9">
        <f t="shared" si="0"/>
        <v>8</v>
      </c>
      <c r="D9">
        <f t="shared" si="1"/>
        <v>8</v>
      </c>
      <c r="F9" s="2">
        <v>50203</v>
      </c>
      <c r="G9">
        <v>20000</v>
      </c>
      <c r="H9">
        <f t="shared" si="2"/>
        <v>2</v>
      </c>
      <c r="I9">
        <f t="shared" si="3"/>
        <v>2</v>
      </c>
    </row>
    <row r="10" ht="14.25" spans="1:9">
      <c r="A10" s="1" t="s">
        <v>578</v>
      </c>
      <c r="B10">
        <v>150000</v>
      </c>
      <c r="C10">
        <f t="shared" si="0"/>
        <v>15</v>
      </c>
      <c r="D10">
        <f t="shared" si="1"/>
        <v>15</v>
      </c>
      <c r="F10" s="2">
        <v>50204</v>
      </c>
      <c r="G10">
        <v>104725.6</v>
      </c>
      <c r="H10">
        <f t="shared" si="2"/>
        <v>10.47256</v>
      </c>
      <c r="I10" s="3">
        <v>11</v>
      </c>
    </row>
    <row r="11" ht="14.25" spans="1:9">
      <c r="A11" s="1" t="s">
        <v>589</v>
      </c>
      <c r="B11">
        <v>5378717.66</v>
      </c>
      <c r="C11">
        <f t="shared" si="0"/>
        <v>537.871766</v>
      </c>
      <c r="D11">
        <f t="shared" si="1"/>
        <v>538</v>
      </c>
      <c r="F11" s="2">
        <v>50205</v>
      </c>
      <c r="G11">
        <v>1534773.3</v>
      </c>
      <c r="H11">
        <f t="shared" si="2"/>
        <v>153.47733</v>
      </c>
      <c r="I11" s="3">
        <v>154</v>
      </c>
    </row>
    <row r="12" ht="14.25" spans="1:9">
      <c r="A12" s="1" t="s">
        <v>602</v>
      </c>
      <c r="B12">
        <v>360000</v>
      </c>
      <c r="C12">
        <f t="shared" si="0"/>
        <v>36</v>
      </c>
      <c r="D12">
        <f t="shared" si="1"/>
        <v>36</v>
      </c>
      <c r="F12" s="2">
        <v>50206</v>
      </c>
      <c r="G12">
        <v>208000</v>
      </c>
      <c r="H12">
        <f t="shared" si="2"/>
        <v>20.8</v>
      </c>
      <c r="I12">
        <f t="shared" si="3"/>
        <v>21</v>
      </c>
    </row>
    <row r="13" ht="14.25" spans="1:9">
      <c r="A13" s="1" t="s">
        <v>642</v>
      </c>
      <c r="B13">
        <v>475621.93</v>
      </c>
      <c r="C13">
        <f t="shared" si="0"/>
        <v>47.562193</v>
      </c>
      <c r="D13">
        <f t="shared" si="1"/>
        <v>48</v>
      </c>
      <c r="F13" s="2">
        <v>50208</v>
      </c>
      <c r="G13">
        <v>200000</v>
      </c>
      <c r="H13">
        <f t="shared" si="2"/>
        <v>20</v>
      </c>
      <c r="I13">
        <f t="shared" si="3"/>
        <v>20</v>
      </c>
    </row>
    <row r="14" ht="14.25" spans="1:9">
      <c r="A14" s="1" t="s">
        <v>645</v>
      </c>
      <c r="B14">
        <v>138900</v>
      </c>
      <c r="C14">
        <f t="shared" si="0"/>
        <v>13.89</v>
      </c>
      <c r="D14">
        <f t="shared" si="1"/>
        <v>14</v>
      </c>
      <c r="F14" s="2">
        <v>50299</v>
      </c>
      <c r="G14">
        <v>16710513</v>
      </c>
      <c r="H14">
        <f t="shared" si="2"/>
        <v>1671.0513</v>
      </c>
      <c r="I14">
        <f t="shared" si="3"/>
        <v>1671</v>
      </c>
    </row>
    <row r="15" ht="14.25" spans="1:9">
      <c r="A15" s="1" t="s">
        <v>655</v>
      </c>
      <c r="B15">
        <v>66180</v>
      </c>
      <c r="C15">
        <f t="shared" si="0"/>
        <v>6.618</v>
      </c>
      <c r="D15">
        <f t="shared" si="1"/>
        <v>7</v>
      </c>
      <c r="F15" s="2">
        <v>50303</v>
      </c>
      <c r="G15">
        <v>180000</v>
      </c>
      <c r="H15">
        <f t="shared" si="2"/>
        <v>18</v>
      </c>
      <c r="I15">
        <f t="shared" si="3"/>
        <v>18</v>
      </c>
    </row>
    <row r="16" ht="14.25" spans="1:9">
      <c r="A16" s="1" t="s">
        <v>661</v>
      </c>
      <c r="B16">
        <v>60000</v>
      </c>
      <c r="C16">
        <f t="shared" si="0"/>
        <v>6</v>
      </c>
      <c r="D16">
        <f t="shared" si="1"/>
        <v>6</v>
      </c>
      <c r="F16" s="2">
        <v>50306</v>
      </c>
      <c r="G16">
        <v>650000</v>
      </c>
      <c r="H16">
        <f t="shared" si="2"/>
        <v>65</v>
      </c>
      <c r="I16">
        <f t="shared" si="3"/>
        <v>65</v>
      </c>
    </row>
    <row r="17" ht="14.25" spans="1:9">
      <c r="A17" s="1" t="s">
        <v>718</v>
      </c>
      <c r="B17">
        <v>100000</v>
      </c>
      <c r="C17">
        <f t="shared" si="0"/>
        <v>10</v>
      </c>
      <c r="D17">
        <f t="shared" si="1"/>
        <v>10</v>
      </c>
      <c r="F17" s="2">
        <v>50399</v>
      </c>
      <c r="G17">
        <v>539850</v>
      </c>
      <c r="H17">
        <f t="shared" si="2"/>
        <v>53.985</v>
      </c>
      <c r="I17">
        <f t="shared" si="3"/>
        <v>54</v>
      </c>
    </row>
    <row r="18" ht="14.25" spans="1:9">
      <c r="A18" s="1" t="s">
        <v>730</v>
      </c>
      <c r="B18">
        <v>1283212.5</v>
      </c>
      <c r="C18">
        <f t="shared" si="0"/>
        <v>128.32125</v>
      </c>
      <c r="D18">
        <f t="shared" si="1"/>
        <v>128</v>
      </c>
      <c r="F18" s="2">
        <v>50501</v>
      </c>
      <c r="G18">
        <v>65970097</v>
      </c>
      <c r="H18">
        <f t="shared" si="2"/>
        <v>6597.0097</v>
      </c>
      <c r="I18">
        <f t="shared" si="3"/>
        <v>6597</v>
      </c>
    </row>
    <row r="19" ht="14.25" spans="1:9">
      <c r="A19" s="1" t="s">
        <v>732</v>
      </c>
      <c r="B19">
        <v>16665277.8</v>
      </c>
      <c r="C19">
        <f t="shared" si="0"/>
        <v>1666.52778</v>
      </c>
      <c r="D19">
        <f t="shared" si="1"/>
        <v>1667</v>
      </c>
      <c r="F19" s="2">
        <v>50502</v>
      </c>
      <c r="G19">
        <v>3591200</v>
      </c>
      <c r="H19">
        <f t="shared" si="2"/>
        <v>359.12</v>
      </c>
      <c r="I19">
        <f t="shared" si="3"/>
        <v>359</v>
      </c>
    </row>
    <row r="20" ht="14.25" spans="1:9">
      <c r="A20" s="1" t="s">
        <v>734</v>
      </c>
      <c r="B20">
        <v>11368240.8</v>
      </c>
      <c r="C20">
        <f t="shared" si="0"/>
        <v>1136.82408</v>
      </c>
      <c r="D20">
        <f t="shared" si="1"/>
        <v>1137</v>
      </c>
      <c r="F20" s="2">
        <v>50601</v>
      </c>
      <c r="G20">
        <v>1660000</v>
      </c>
      <c r="H20">
        <f t="shared" si="2"/>
        <v>166</v>
      </c>
      <c r="I20">
        <f t="shared" si="3"/>
        <v>166</v>
      </c>
    </row>
    <row r="21" ht="14.25" spans="1:9">
      <c r="A21" s="1" t="s">
        <v>736</v>
      </c>
      <c r="B21">
        <v>792506.25</v>
      </c>
      <c r="C21">
        <f t="shared" si="0"/>
        <v>79.250625</v>
      </c>
      <c r="D21">
        <f t="shared" si="1"/>
        <v>79</v>
      </c>
      <c r="F21" s="2">
        <v>50701</v>
      </c>
      <c r="G21">
        <v>1079618</v>
      </c>
      <c r="H21">
        <f t="shared" si="2"/>
        <v>107.9618</v>
      </c>
      <c r="I21">
        <f t="shared" si="3"/>
        <v>108</v>
      </c>
    </row>
    <row r="22" ht="14.25" spans="1:9">
      <c r="A22" s="1" t="s">
        <v>740</v>
      </c>
      <c r="B22">
        <v>17790169.4</v>
      </c>
      <c r="C22">
        <f t="shared" si="0"/>
        <v>1779.01694</v>
      </c>
      <c r="D22">
        <f t="shared" si="1"/>
        <v>1779</v>
      </c>
      <c r="F22" s="2">
        <v>50901</v>
      </c>
      <c r="G22">
        <v>7858844</v>
      </c>
      <c r="H22">
        <f t="shared" si="2"/>
        <v>785.8844</v>
      </c>
      <c r="I22">
        <f t="shared" si="3"/>
        <v>786</v>
      </c>
    </row>
    <row r="23" ht="14.25" spans="1:9">
      <c r="A23" s="1" t="s">
        <v>746</v>
      </c>
      <c r="B23">
        <v>160825</v>
      </c>
      <c r="C23">
        <f t="shared" si="0"/>
        <v>16.0825</v>
      </c>
      <c r="D23">
        <f t="shared" si="1"/>
        <v>16</v>
      </c>
      <c r="F23" s="2">
        <v>50902</v>
      </c>
      <c r="G23">
        <v>100968.75</v>
      </c>
      <c r="H23">
        <f t="shared" si="2"/>
        <v>10.096875</v>
      </c>
      <c r="I23">
        <f t="shared" si="3"/>
        <v>10</v>
      </c>
    </row>
    <row r="24" ht="14.25" spans="1:9">
      <c r="A24" s="1" t="s">
        <v>784</v>
      </c>
      <c r="B24">
        <v>69000</v>
      </c>
      <c r="C24">
        <f t="shared" si="0"/>
        <v>6.9</v>
      </c>
      <c r="D24">
        <f t="shared" si="1"/>
        <v>7</v>
      </c>
      <c r="F24" s="2">
        <v>50903</v>
      </c>
      <c r="G24">
        <v>82422.55</v>
      </c>
      <c r="H24">
        <f t="shared" si="2"/>
        <v>8.242255</v>
      </c>
      <c r="I24">
        <f t="shared" si="3"/>
        <v>8</v>
      </c>
    </row>
    <row r="25" ht="14.25" spans="1:9">
      <c r="A25" s="1" t="s">
        <v>804</v>
      </c>
      <c r="B25">
        <v>539850</v>
      </c>
      <c r="C25">
        <f t="shared" si="0"/>
        <v>53.985</v>
      </c>
      <c r="D25">
        <f t="shared" si="1"/>
        <v>54</v>
      </c>
      <c r="F25" s="2">
        <v>50905</v>
      </c>
      <c r="G25">
        <v>13093620</v>
      </c>
      <c r="H25">
        <f t="shared" si="2"/>
        <v>1309.362</v>
      </c>
      <c r="I25">
        <f t="shared" si="3"/>
        <v>1309</v>
      </c>
    </row>
    <row r="26" ht="14.25" spans="1:9">
      <c r="A26" s="1" t="s">
        <v>814</v>
      </c>
      <c r="B26">
        <v>2875873.3</v>
      </c>
      <c r="C26">
        <f t="shared" si="0"/>
        <v>287.58733</v>
      </c>
      <c r="D26" s="3">
        <v>287</v>
      </c>
      <c r="F26">
        <v>50999</v>
      </c>
      <c r="G26">
        <v>8523852.2</v>
      </c>
      <c r="H26">
        <f t="shared" ref="H26" si="4">G26/10000</f>
        <v>852.38522</v>
      </c>
      <c r="I26">
        <f t="shared" si="3"/>
        <v>852</v>
      </c>
    </row>
    <row r="27" ht="14.25" spans="1:9">
      <c r="A27" s="1" t="s">
        <v>818</v>
      </c>
      <c r="B27">
        <v>670000</v>
      </c>
      <c r="C27">
        <f t="shared" si="0"/>
        <v>67</v>
      </c>
      <c r="D27">
        <f t="shared" si="1"/>
        <v>67</v>
      </c>
    </row>
    <row r="28" ht="14.25" spans="1:9">
      <c r="A28" s="1" t="s">
        <v>922</v>
      </c>
      <c r="B28">
        <v>939250</v>
      </c>
      <c r="C28">
        <f t="shared" si="0"/>
        <v>93.925</v>
      </c>
      <c r="D28">
        <f t="shared" si="1"/>
        <v>94</v>
      </c>
    </row>
    <row r="29" ht="14.25" spans="1:9">
      <c r="A29" s="1" t="s">
        <v>1032</v>
      </c>
      <c r="B29">
        <v>410100.67</v>
      </c>
      <c r="C29">
        <f t="shared" si="0"/>
        <v>41.010067</v>
      </c>
      <c r="D29">
        <f t="shared" si="1"/>
        <v>41</v>
      </c>
    </row>
    <row r="30" ht="14.25" spans="1:9">
      <c r="A30" s="1" t="s">
        <v>1067</v>
      </c>
      <c r="B30">
        <v>1480000</v>
      </c>
      <c r="C30">
        <f t="shared" si="0"/>
        <v>148</v>
      </c>
      <c r="D30">
        <f t="shared" si="1"/>
        <v>148</v>
      </c>
    </row>
    <row r="31" ht="14.25" spans="1:9">
      <c r="A31" s="1" t="s">
        <v>1075</v>
      </c>
      <c r="B31">
        <v>1198936</v>
      </c>
      <c r="C31">
        <f t="shared" si="0"/>
        <v>119.8936</v>
      </c>
      <c r="D31">
        <f t="shared" si="1"/>
        <v>120</v>
      </c>
    </row>
    <row r="32" ht="14.25" spans="1:9">
      <c r="A32" s="1" t="s">
        <v>1077</v>
      </c>
      <c r="B32">
        <v>5342684</v>
      </c>
      <c r="C32">
        <f t="shared" si="0"/>
        <v>534.2684</v>
      </c>
      <c r="D32">
        <f t="shared" si="1"/>
        <v>534</v>
      </c>
    </row>
    <row r="33" ht="14.25" spans="1:4">
      <c r="A33" s="1" t="s">
        <v>1085</v>
      </c>
      <c r="B33">
        <v>7540400</v>
      </c>
      <c r="C33">
        <f t="shared" si="0"/>
        <v>754.04</v>
      </c>
      <c r="D33">
        <f t="shared" si="1"/>
        <v>754</v>
      </c>
    </row>
    <row r="34" ht="14.25" spans="1:4">
      <c r="A34" s="1" t="s">
        <v>1087</v>
      </c>
      <c r="B34">
        <v>3770100</v>
      </c>
      <c r="C34">
        <f t="shared" si="0"/>
        <v>377.01</v>
      </c>
      <c r="D34">
        <f t="shared" si="1"/>
        <v>377</v>
      </c>
    </row>
    <row r="35" ht="14.25" spans="1:4">
      <c r="A35" s="1" t="s">
        <v>1117</v>
      </c>
      <c r="B35">
        <v>13400</v>
      </c>
      <c r="C35">
        <f t="shared" si="0"/>
        <v>1.34</v>
      </c>
      <c r="D35">
        <f t="shared" si="1"/>
        <v>1</v>
      </c>
    </row>
    <row r="36" ht="14.25" spans="1:4">
      <c r="A36" s="1" t="s">
        <v>1125</v>
      </c>
      <c r="B36">
        <v>74300</v>
      </c>
      <c r="C36">
        <f t="shared" si="0"/>
        <v>7.43</v>
      </c>
      <c r="D36">
        <f t="shared" si="1"/>
        <v>7</v>
      </c>
    </row>
    <row r="37" ht="14.25" spans="1:4">
      <c r="A37" s="1" t="s">
        <v>1133</v>
      </c>
      <c r="B37">
        <v>450000</v>
      </c>
      <c r="C37">
        <f t="shared" si="0"/>
        <v>45</v>
      </c>
      <c r="D37">
        <f t="shared" si="1"/>
        <v>45</v>
      </c>
    </row>
    <row r="38" ht="14.25" spans="1:4">
      <c r="A38" s="1" t="s">
        <v>1139</v>
      </c>
      <c r="B38">
        <v>1688048</v>
      </c>
      <c r="C38">
        <f t="shared" si="0"/>
        <v>168.8048</v>
      </c>
      <c r="D38">
        <f t="shared" si="1"/>
        <v>169</v>
      </c>
    </row>
    <row r="39" ht="14.25" spans="1:4">
      <c r="A39" s="1" t="s">
        <v>1143</v>
      </c>
      <c r="B39">
        <v>670000</v>
      </c>
      <c r="C39">
        <f t="shared" si="0"/>
        <v>67</v>
      </c>
      <c r="D39">
        <f t="shared" si="1"/>
        <v>67</v>
      </c>
    </row>
    <row r="40" ht="14.25" spans="1:4">
      <c r="A40" s="1" t="s">
        <v>1157</v>
      </c>
      <c r="B40">
        <v>81148</v>
      </c>
      <c r="C40">
        <f t="shared" si="0"/>
        <v>8.1148</v>
      </c>
      <c r="D40">
        <f t="shared" si="1"/>
        <v>8</v>
      </c>
    </row>
    <row r="41" ht="14.25" spans="1:4">
      <c r="A41" s="1" t="s">
        <v>1159</v>
      </c>
      <c r="B41">
        <v>986700</v>
      </c>
      <c r="C41">
        <f t="shared" si="0"/>
        <v>98.67</v>
      </c>
      <c r="D41">
        <f t="shared" si="1"/>
        <v>99</v>
      </c>
    </row>
    <row r="42" ht="14.25" spans="1:4">
      <c r="A42" s="1" t="s">
        <v>1165</v>
      </c>
      <c r="B42">
        <v>550000</v>
      </c>
      <c r="C42">
        <f t="shared" si="0"/>
        <v>55</v>
      </c>
      <c r="D42">
        <f t="shared" si="1"/>
        <v>55</v>
      </c>
    </row>
    <row r="43" ht="14.25" spans="1:4">
      <c r="A43" s="1" t="s">
        <v>1169</v>
      </c>
      <c r="B43">
        <v>70000</v>
      </c>
      <c r="C43">
        <f t="shared" si="0"/>
        <v>7</v>
      </c>
      <c r="D43">
        <f t="shared" si="1"/>
        <v>7</v>
      </c>
    </row>
    <row r="44" ht="14.25" spans="1:4">
      <c r="A44" s="1" t="s">
        <v>1195</v>
      </c>
      <c r="B44">
        <v>63000</v>
      </c>
      <c r="C44">
        <f t="shared" si="0"/>
        <v>6.3</v>
      </c>
      <c r="D44">
        <f t="shared" si="1"/>
        <v>6</v>
      </c>
    </row>
    <row r="45" ht="14.25" spans="1:4">
      <c r="A45" s="1" t="s">
        <v>1197</v>
      </c>
      <c r="B45">
        <v>1422000</v>
      </c>
      <c r="C45">
        <f t="shared" si="0"/>
        <v>142.2</v>
      </c>
      <c r="D45">
        <f t="shared" si="1"/>
        <v>142</v>
      </c>
    </row>
    <row r="46" ht="14.25" spans="1:4">
      <c r="A46" s="1" t="s">
        <v>1201</v>
      </c>
      <c r="B46">
        <v>14000</v>
      </c>
      <c r="C46">
        <f t="shared" si="0"/>
        <v>1.4</v>
      </c>
      <c r="D46">
        <f t="shared" si="1"/>
        <v>1</v>
      </c>
    </row>
    <row r="47" ht="14.25" spans="1:4">
      <c r="A47" s="1" t="s">
        <v>1207</v>
      </c>
      <c r="B47">
        <v>36000</v>
      </c>
      <c r="C47">
        <f t="shared" si="0"/>
        <v>3.6</v>
      </c>
      <c r="D47">
        <f t="shared" si="1"/>
        <v>4</v>
      </c>
    </row>
    <row r="48" ht="14.25" spans="1:4">
      <c r="A48" s="1" t="s">
        <v>1209</v>
      </c>
      <c r="B48">
        <v>1080000</v>
      </c>
      <c r="C48">
        <f t="shared" si="0"/>
        <v>108</v>
      </c>
      <c r="D48">
        <f t="shared" si="1"/>
        <v>108</v>
      </c>
    </row>
    <row r="49" ht="14.25" spans="1:4">
      <c r="A49" s="1" t="s">
        <v>1219</v>
      </c>
      <c r="B49">
        <v>21000</v>
      </c>
      <c r="C49">
        <f t="shared" si="0"/>
        <v>2.1</v>
      </c>
      <c r="D49">
        <f t="shared" si="1"/>
        <v>2</v>
      </c>
    </row>
    <row r="50" ht="14.25" spans="1:4">
      <c r="A50" s="1" t="s">
        <v>1221</v>
      </c>
      <c r="B50">
        <v>26000</v>
      </c>
      <c r="C50">
        <f t="shared" si="0"/>
        <v>2.6</v>
      </c>
      <c r="D50">
        <f t="shared" si="1"/>
        <v>3</v>
      </c>
    </row>
    <row r="51" ht="14.25" spans="1:4">
      <c r="A51" s="1" t="s">
        <v>1227</v>
      </c>
      <c r="B51">
        <v>4300000</v>
      </c>
      <c r="C51">
        <f t="shared" si="0"/>
        <v>430</v>
      </c>
      <c r="D51">
        <f t="shared" si="1"/>
        <v>430</v>
      </c>
    </row>
    <row r="52" ht="14.25" spans="1:4">
      <c r="A52" s="1" t="s">
        <v>1249</v>
      </c>
      <c r="B52">
        <v>120000</v>
      </c>
      <c r="C52">
        <f t="shared" si="0"/>
        <v>12</v>
      </c>
      <c r="D52">
        <f t="shared" si="1"/>
        <v>12</v>
      </c>
    </row>
    <row r="53" ht="14.25" spans="1:4">
      <c r="A53" s="1" t="s">
        <v>1259</v>
      </c>
      <c r="B53">
        <v>3120000</v>
      </c>
      <c r="C53">
        <f t="shared" si="0"/>
        <v>312</v>
      </c>
      <c r="D53">
        <f t="shared" si="1"/>
        <v>312</v>
      </c>
    </row>
    <row r="54" ht="14.25" spans="1:4">
      <c r="A54" s="1" t="s">
        <v>1301</v>
      </c>
      <c r="B54">
        <v>8590254</v>
      </c>
      <c r="C54">
        <f t="shared" si="0"/>
        <v>859.0254</v>
      </c>
      <c r="D54">
        <f t="shared" si="1"/>
        <v>859</v>
      </c>
    </row>
    <row r="55" ht="14.25" spans="1:4">
      <c r="A55" s="1" t="s">
        <v>1303</v>
      </c>
      <c r="B55">
        <v>290000</v>
      </c>
      <c r="C55">
        <f t="shared" si="0"/>
        <v>29</v>
      </c>
      <c r="D55">
        <f t="shared" si="1"/>
        <v>29</v>
      </c>
    </row>
    <row r="56" ht="14.25" spans="1:4">
      <c r="A56" s="1" t="s">
        <v>1321</v>
      </c>
      <c r="B56">
        <v>1458000</v>
      </c>
      <c r="C56">
        <f t="shared" si="0"/>
        <v>145.8</v>
      </c>
      <c r="D56">
        <f t="shared" si="1"/>
        <v>146</v>
      </c>
    </row>
    <row r="57" ht="14.25" spans="1:4">
      <c r="A57" s="1" t="s">
        <v>1327</v>
      </c>
      <c r="B57">
        <v>57778</v>
      </c>
      <c r="C57">
        <f t="shared" si="0"/>
        <v>5.7778</v>
      </c>
      <c r="D57">
        <f t="shared" si="1"/>
        <v>6</v>
      </c>
    </row>
    <row r="58" ht="14.25" spans="1:4">
      <c r="A58" s="1" t="s">
        <v>1339</v>
      </c>
      <c r="B58">
        <v>1243000</v>
      </c>
      <c r="C58">
        <f t="shared" si="0"/>
        <v>124.3</v>
      </c>
      <c r="D58">
        <f t="shared" si="1"/>
        <v>124</v>
      </c>
    </row>
    <row r="59" ht="14.25" spans="1:4">
      <c r="A59" s="1" t="s">
        <v>1345</v>
      </c>
      <c r="B59">
        <v>678500</v>
      </c>
      <c r="C59">
        <f t="shared" si="0"/>
        <v>67.85</v>
      </c>
      <c r="D59">
        <f t="shared" si="1"/>
        <v>68</v>
      </c>
    </row>
    <row r="60" ht="14.25" spans="1:4">
      <c r="A60" s="1" t="s">
        <v>1347</v>
      </c>
      <c r="B60">
        <v>2313900</v>
      </c>
      <c r="C60">
        <f t="shared" si="0"/>
        <v>231.39</v>
      </c>
      <c r="D60">
        <f t="shared" si="1"/>
        <v>231</v>
      </c>
    </row>
    <row r="61" ht="14.25" spans="1:4">
      <c r="A61" s="1" t="s">
        <v>1349</v>
      </c>
      <c r="B61">
        <v>2796000</v>
      </c>
      <c r="C61">
        <f t="shared" si="0"/>
        <v>279.6</v>
      </c>
      <c r="D61">
        <f t="shared" si="1"/>
        <v>280</v>
      </c>
    </row>
    <row r="62" ht="14.25" spans="1:4">
      <c r="A62" s="1" t="s">
        <v>1357</v>
      </c>
      <c r="B62">
        <v>2820000</v>
      </c>
      <c r="C62">
        <f t="shared" si="0"/>
        <v>282</v>
      </c>
      <c r="D62">
        <f t="shared" si="1"/>
        <v>282</v>
      </c>
    </row>
    <row r="63" ht="14.25" spans="1:4">
      <c r="A63" s="1" t="s">
        <v>1367</v>
      </c>
      <c r="B63">
        <v>827600</v>
      </c>
      <c r="C63">
        <f t="shared" si="0"/>
        <v>82.76</v>
      </c>
      <c r="D63">
        <f t="shared" si="1"/>
        <v>83</v>
      </c>
    </row>
    <row r="64" ht="14.25" spans="1:4">
      <c r="A64" s="1" t="s">
        <v>1394</v>
      </c>
      <c r="B64">
        <v>100000</v>
      </c>
      <c r="C64">
        <f t="shared" si="0"/>
        <v>10</v>
      </c>
      <c r="D64">
        <f t="shared" si="1"/>
        <v>10</v>
      </c>
    </row>
    <row r="65" ht="14.25" spans="1:4">
      <c r="A65" s="1" t="s">
        <v>1426</v>
      </c>
      <c r="B65">
        <v>310500</v>
      </c>
      <c r="C65">
        <f t="shared" si="0"/>
        <v>31.05</v>
      </c>
      <c r="D65">
        <f t="shared" si="1"/>
        <v>31</v>
      </c>
    </row>
    <row r="66" ht="14.25" spans="1:4">
      <c r="A66" s="1" t="s">
        <v>1494</v>
      </c>
      <c r="B66">
        <v>13000</v>
      </c>
      <c r="C66">
        <f t="shared" si="0"/>
        <v>1.3</v>
      </c>
      <c r="D66">
        <f t="shared" si="1"/>
        <v>1</v>
      </c>
    </row>
    <row r="67" ht="14.25" spans="1:4">
      <c r="A67" s="1" t="s">
        <v>1563</v>
      </c>
      <c r="B67">
        <v>280000</v>
      </c>
      <c r="C67">
        <f t="shared" si="0"/>
        <v>28</v>
      </c>
      <c r="D67">
        <f t="shared" si="1"/>
        <v>28</v>
      </c>
    </row>
    <row r="68" ht="14.25" spans="1:4">
      <c r="A68" s="1" t="s">
        <v>1573</v>
      </c>
      <c r="B68">
        <v>500000</v>
      </c>
      <c r="C68">
        <f t="shared" ref="C68:C83" si="5">B68/10000</f>
        <v>50</v>
      </c>
      <c r="D68">
        <f t="shared" ref="D68:D84" si="6">ROUND(C68,0)</f>
        <v>50</v>
      </c>
    </row>
    <row r="69" ht="14.25" spans="1:4">
      <c r="A69" s="1" t="s">
        <v>1585</v>
      </c>
      <c r="B69">
        <v>1050000</v>
      </c>
      <c r="C69">
        <f t="shared" si="5"/>
        <v>105</v>
      </c>
      <c r="D69">
        <f t="shared" si="6"/>
        <v>105</v>
      </c>
    </row>
    <row r="70" ht="14.25" spans="1:4">
      <c r="A70" s="1" t="s">
        <v>1592</v>
      </c>
      <c r="B70">
        <v>2292436.04</v>
      </c>
      <c r="C70">
        <f t="shared" si="5"/>
        <v>229.243604</v>
      </c>
      <c r="D70">
        <f t="shared" si="6"/>
        <v>229</v>
      </c>
    </row>
    <row r="71" ht="14.25" spans="1:4">
      <c r="A71" s="1" t="s">
        <v>1598</v>
      </c>
      <c r="B71">
        <v>5200</v>
      </c>
      <c r="C71">
        <f t="shared" si="5"/>
        <v>0.52</v>
      </c>
      <c r="D71">
        <f t="shared" si="6"/>
        <v>1</v>
      </c>
    </row>
    <row r="72" ht="14.25" spans="1:4">
      <c r="A72" s="1" t="s">
        <v>1622</v>
      </c>
      <c r="B72">
        <v>1726920.2</v>
      </c>
      <c r="C72">
        <f t="shared" si="5"/>
        <v>172.69202</v>
      </c>
      <c r="D72">
        <f t="shared" si="6"/>
        <v>173</v>
      </c>
    </row>
    <row r="73" ht="14.25" spans="1:4">
      <c r="A73" s="1" t="s">
        <v>1630</v>
      </c>
      <c r="B73">
        <v>400000</v>
      </c>
      <c r="C73">
        <f t="shared" si="5"/>
        <v>40</v>
      </c>
      <c r="D73">
        <f t="shared" si="6"/>
        <v>40</v>
      </c>
    </row>
    <row r="74" ht="14.25" spans="1:4">
      <c r="A74" s="1" t="s">
        <v>1634</v>
      </c>
      <c r="B74">
        <v>70000</v>
      </c>
      <c r="C74">
        <f t="shared" si="5"/>
        <v>7</v>
      </c>
      <c r="D74">
        <f t="shared" si="6"/>
        <v>7</v>
      </c>
    </row>
    <row r="75" ht="14.25" spans="1:4">
      <c r="A75" s="1" t="s">
        <v>1759</v>
      </c>
      <c r="B75">
        <v>3135180</v>
      </c>
      <c r="C75">
        <f t="shared" si="5"/>
        <v>313.518</v>
      </c>
      <c r="D75" s="3">
        <v>313</v>
      </c>
    </row>
    <row r="76" ht="14.25" spans="1:4">
      <c r="A76" s="1" t="s">
        <v>1773</v>
      </c>
      <c r="B76">
        <v>82422.55</v>
      </c>
      <c r="C76">
        <f t="shared" si="5"/>
        <v>8.242255</v>
      </c>
      <c r="D76">
        <f t="shared" si="6"/>
        <v>8</v>
      </c>
    </row>
    <row r="77" ht="14.25" spans="1:4">
      <c r="A77" s="1" t="s">
        <v>1791</v>
      </c>
      <c r="B77">
        <v>295000</v>
      </c>
      <c r="C77">
        <f t="shared" si="5"/>
        <v>29.5</v>
      </c>
      <c r="D77">
        <f t="shared" si="6"/>
        <v>30</v>
      </c>
    </row>
    <row r="78" ht="14.25" spans="1:4">
      <c r="A78" s="1" t="s">
        <v>1801</v>
      </c>
      <c r="B78">
        <v>50000</v>
      </c>
      <c r="C78">
        <f t="shared" si="5"/>
        <v>5</v>
      </c>
      <c r="D78">
        <f t="shared" si="6"/>
        <v>5</v>
      </c>
    </row>
    <row r="79" ht="14.25" spans="1:4">
      <c r="A79" s="1" t="s">
        <v>1805</v>
      </c>
      <c r="B79">
        <v>50000</v>
      </c>
      <c r="C79">
        <f t="shared" si="5"/>
        <v>5</v>
      </c>
      <c r="D79">
        <f t="shared" si="6"/>
        <v>5</v>
      </c>
    </row>
    <row r="80" ht="14.25" spans="1:4">
      <c r="A80" s="1" t="s">
        <v>2038</v>
      </c>
      <c r="B80">
        <v>122168</v>
      </c>
      <c r="C80">
        <f t="shared" si="5"/>
        <v>12.2168</v>
      </c>
      <c r="D80">
        <f t="shared" si="6"/>
        <v>12</v>
      </c>
    </row>
    <row r="81" ht="14.25" spans="1:4">
      <c r="A81" s="1" t="s">
        <v>2226</v>
      </c>
      <c r="B81">
        <v>6299000</v>
      </c>
      <c r="C81">
        <f t="shared" si="5"/>
        <v>629.9</v>
      </c>
      <c r="D81">
        <f t="shared" si="6"/>
        <v>630</v>
      </c>
    </row>
    <row r="82" ht="14.25" spans="1:4">
      <c r="A82" s="1" t="s">
        <v>2230</v>
      </c>
      <c r="B82">
        <v>2190000</v>
      </c>
      <c r="C82">
        <f t="shared" si="5"/>
        <v>219</v>
      </c>
      <c r="D82">
        <f t="shared" si="6"/>
        <v>219</v>
      </c>
    </row>
    <row r="83" ht="14.25" spans="1:4">
      <c r="A83" s="1" t="s">
        <v>2349</v>
      </c>
      <c r="B83">
        <v>60000</v>
      </c>
      <c r="C83">
        <f t="shared" si="5"/>
        <v>6</v>
      </c>
      <c r="D83">
        <f t="shared" si="6"/>
        <v>6</v>
      </c>
    </row>
    <row r="84" ht="14.25" spans="1:4">
      <c r="A84" s="1" t="s">
        <v>2399</v>
      </c>
      <c r="B84">
        <v>50000</v>
      </c>
      <c r="C84">
        <f t="shared" ref="C84" si="7">B84/10000</f>
        <v>5</v>
      </c>
      <c r="D84">
        <f t="shared" si="6"/>
        <v>5</v>
      </c>
    </row>
    <row r="85" ht="14.25" spans="1:4">
      <c r="A85" s="1"/>
    </row>
    <row r="86" ht="14.25" spans="1:4">
      <c r="A86" s="1"/>
    </row>
    <row r="87" ht="14.25" spans="1:4">
      <c r="A87" s="1"/>
    </row>
    <row r="88" ht="14.25" spans="1:4">
      <c r="A88" s="1"/>
    </row>
    <row r="89" ht="14.25" spans="1:4">
      <c r="A89" s="1"/>
    </row>
    <row r="90" ht="14.25" spans="1:4">
      <c r="A90" s="1"/>
    </row>
    <row r="91" ht="14.25" spans="1:4">
      <c r="A91" s="1"/>
    </row>
    <row r="92" ht="14.25" spans="1:4">
      <c r="A92" s="1"/>
    </row>
    <row r="93" ht="14.25" spans="1:4">
      <c r="A93" s="1"/>
    </row>
    <row r="94" ht="14.25" spans="1:4">
      <c r="A94" s="1"/>
    </row>
    <row r="95" ht="14.25" spans="1:4">
      <c r="A95" s="1"/>
    </row>
    <row r="96" ht="14.25" spans="1:4">
      <c r="A96" s="1"/>
    </row>
    <row r="97" ht="14.25" spans="1:1">
      <c r="A97" s="1"/>
    </row>
    <row r="98" ht="14.25" spans="1:1">
      <c r="A98" s="1"/>
    </row>
    <row r="99" ht="14.25" spans="1:1">
      <c r="A99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镇封面</vt:lpstr>
      <vt:lpstr>镇收支总表</vt:lpstr>
      <vt:lpstr>镇一般预算收入</vt:lpstr>
      <vt:lpstr>镇一般预算支出-功能</vt:lpstr>
      <vt:lpstr>镇一般预算支出-经济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刘敏</dc:creator>
  <cp:lastModifiedBy>Angel Tse</cp:lastModifiedBy>
  <dcterms:created xsi:type="dcterms:W3CDTF">2020-12-31T03:23:00Z</dcterms:created>
  <cp:lastPrinted>2021-12-14T01:36:00Z</cp:lastPrinted>
  <dcterms:modified xsi:type="dcterms:W3CDTF">2026-04-02T06:54:11Z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1B23689BB3584C7B83D48F6521FF6B14_13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