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tabRatio="748"/>
  </bookViews>
  <sheets>
    <sheet name="镇收支总表" sheetId="13" r:id="rId1"/>
    <sheet name="镇收支总表 (2)" sheetId="20" r:id="rId2"/>
    <sheet name="镇一般预算收入" sheetId="14" r:id="rId3"/>
    <sheet name="镇一般预算支出-功能" sheetId="19" r:id="rId4"/>
    <sheet name="镇一般预算支出-经济" sheetId="16" r:id="rId5"/>
    <sheet name="Sheet2" sheetId="18" state="hidden" r:id="rId6"/>
  </sheets>
  <definedNames>
    <definedName name="_xlnm._FilterDatabase" localSheetId="2" hidden="1">镇一般预算收入!$A$4:$E$78</definedName>
    <definedName name="_xlnm._FilterDatabase" localSheetId="3" hidden="1">'镇一般预算支出-功能'!$A$5:$F$1312</definedName>
    <definedName name="_xlnm._FilterDatabase" localSheetId="4" hidden="1">'镇一般预算支出-经济'!$A$5:$E$83</definedName>
    <definedName name="_xlnm._FilterDatabase" localSheetId="0" hidden="1">镇收支总表!$A$5:$H$34</definedName>
    <definedName name="_xlnm._FilterDatabase" localSheetId="1" hidden="1">'镇收支总表 (2)'!$A$5:$H$28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<sst xmlns="http://schemas.openxmlformats.org/spreadsheetml/2006/main" count="1655" uniqueCount="1231">
  <si>
    <t>鹤城镇2023年一般公共预算执行情况表</t>
  </si>
  <si>
    <t>单位:万元</t>
  </si>
  <si>
    <t>收入项目</t>
  </si>
  <si>
    <t>支出项目</t>
  </si>
  <si>
    <t>科目号</t>
  </si>
  <si>
    <t>科目名称</t>
  </si>
  <si>
    <t>2024年预算</t>
  </si>
  <si>
    <t>一、一般公共预算收入</t>
  </si>
  <si>
    <t>一、一般公共预算支出</t>
  </si>
  <si>
    <t>税收收入</t>
  </si>
  <si>
    <t>一般公共服务支出</t>
  </si>
  <si>
    <t>非税收入</t>
  </si>
  <si>
    <t>国防支出</t>
  </si>
  <si>
    <t>二、上级补助收入</t>
  </si>
  <si>
    <t>公共安全支出</t>
  </si>
  <si>
    <t>返还性收入</t>
  </si>
  <si>
    <t>教育支出</t>
  </si>
  <si>
    <t>一般性转移支付收入</t>
  </si>
  <si>
    <t>科学技术支出</t>
  </si>
  <si>
    <t>专项转移支付收入</t>
  </si>
  <si>
    <t>文化旅游体育与传媒支出</t>
  </si>
  <si>
    <t>县级对镇街转移支付</t>
  </si>
  <si>
    <t>社会保障和就业支出</t>
  </si>
  <si>
    <t>三、债务转贷收入</t>
  </si>
  <si>
    <t>卫生健康支出</t>
  </si>
  <si>
    <t>四、上年结余收入</t>
  </si>
  <si>
    <t>节能环保支出</t>
  </si>
  <si>
    <t>五、调入资金</t>
  </si>
  <si>
    <t>城乡社区支出</t>
  </si>
  <si>
    <t>六、动用预算稳定调节基金</t>
  </si>
  <si>
    <t>农林水支出</t>
  </si>
  <si>
    <t>交通运输支出</t>
  </si>
  <si>
    <t>资源勘探信息等支出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</si>
  <si>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</si>
  <si>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</si>
  <si>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</si>
  <si>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</si>
  <si>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</si>
  <si>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</si>
  <si>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</si>
  <si>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</si>
  <si>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</si>
  <si>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</si>
  <si>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t>二、上解上级支出</t>
  </si>
  <si>
    <t>三、债务还本支出</t>
  </si>
  <si>
    <t>四、年终结余</t>
  </si>
  <si>
    <t>五、安排预算稳定调节基金</t>
  </si>
  <si>
    <t>收入合计</t>
  </si>
  <si>
    <t>支出合计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</si>
  <si>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</si>
  <si>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</si>
  <si>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</si>
  <si>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</si>
  <si>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</si>
  <si>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</si>
  <si>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</si>
  <si>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</si>
  <si>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</si>
  <si>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</si>
  <si>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</si>
  <si>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</si>
  <si>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</si>
  <si>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其他税收收入</t>
  </si>
  <si>
    <t>专项收入</t>
  </si>
  <si>
    <t>其中：教育费附加收入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</si>
  <si>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</si>
  <si>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</si>
  <si>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</si>
  <si>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</si>
  <si>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</si>
  <si>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</si>
  <si>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</si>
  <si>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 xml:space="preserve">   所得税基数返还收入</t>
  </si>
  <si>
    <t xml:space="preserve">   成品油税费改革税收返还收入</t>
  </si>
  <si>
    <t xml:space="preserve">   增值税税收返还收入</t>
  </si>
  <si>
    <t xml:space="preserve">   增值税“五五分享”税收返还收入</t>
  </si>
  <si>
    <t xml:space="preserve">   其他税收返还收入</t>
  </si>
  <si>
    <t>四税体制改革基数返还，每年固定值961万元。</t>
  </si>
  <si>
    <t>预下达到各镇街的一般性转移支付（中央、省、江门级）</t>
  </si>
  <si>
    <t xml:space="preserve">   均衡性转移支付收入</t>
  </si>
  <si>
    <t xml:space="preserve">   县级基本财力保障机制奖补资金</t>
  </si>
  <si>
    <t>结算补助收入</t>
  </si>
  <si>
    <t>企业事业单位划转补助收入</t>
  </si>
  <si>
    <t>城乡义务教育等转移支付收入</t>
  </si>
  <si>
    <t>基本养老金转移支付收入</t>
  </si>
  <si>
    <t>城乡居民医疗保险转移支付收入</t>
  </si>
  <si>
    <t>农村综合改革转移支付收入</t>
  </si>
  <si>
    <t>固定数额补助收入</t>
  </si>
  <si>
    <t>农村税费改革补助，每年固定值83.94万元，其中农村税费改革补助38万，教育转移支付46万</t>
  </si>
  <si>
    <t>贫困地区转移支付收入</t>
  </si>
  <si>
    <t>公共安全共同财政事权转移支付收入</t>
  </si>
  <si>
    <t>教育共同财政事权转移支付收入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</si>
  <si>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</si>
  <si>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</si>
  <si>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</si>
  <si>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</si>
  <si>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农林水共同财政事权转移支付收入</t>
  </si>
  <si>
    <t>交通运输共同财政事权转移支付收入</t>
  </si>
  <si>
    <t>住房保障共同财政事权转移支付收入</t>
  </si>
  <si>
    <t>其他一般性转移支付收入</t>
  </si>
  <si>
    <t>社区工资和社保市直负担及城市低保2002年基数，社区工资和社保市直负担每年固定27万元，城市低保2002年基数每年固定34万元</t>
  </si>
  <si>
    <t>预下达到各镇街的2021年专项转移支付（中央、省、江门级）</t>
  </si>
  <si>
    <t>生态转移支付</t>
  </si>
  <si>
    <t>困难镇补助</t>
  </si>
  <si>
    <t>体制补助</t>
  </si>
  <si>
    <t>其他转移支付</t>
  </si>
  <si>
    <t>地方政府一般债务转贷收入</t>
  </si>
  <si>
    <t>地方政府一般债券转贷收入</t>
  </si>
  <si>
    <t>上年结余收入</t>
  </si>
  <si>
    <t>调入一般公共预算资金</t>
  </si>
  <si>
    <t>从政府性基金预算调入一般公共预算</t>
  </si>
  <si>
    <t>从其他资金调入一般公共预算</t>
  </si>
  <si>
    <t>动用预算稳定调节基金</t>
  </si>
  <si>
    <t>收  入  合  计</t>
  </si>
  <si>
    <t>（功能分类支出）</t>
  </si>
  <si>
    <t xml:space="preserve"> 人大事务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</si>
  <si>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</si>
  <si>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</si>
  <si>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</si>
  <si>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</si>
  <si>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</si>
  <si>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</si>
  <si>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</si>
  <si>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</si>
  <si>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</si>
  <si>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</si>
  <si>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</si>
  <si>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 xml:space="preserve"> 政协事务</t>
  </si>
  <si>
    <t>政协会议</t>
  </si>
  <si>
    <t>委员视察</t>
  </si>
  <si>
    <t>参政议政</t>
  </si>
  <si>
    <t>其他政协事务支出</t>
  </si>
  <si>
    <t xml:space="preserve"> 政府办公厅（室）及相关机构事务</t>
  </si>
  <si>
    <t>专项服务</t>
  </si>
  <si>
    <t>专项业务及机关事务管理</t>
  </si>
  <si>
    <t>政务公开审批</t>
  </si>
  <si>
    <t>参事事务</t>
  </si>
  <si>
    <t>其他政府办公厅（室）及相关机构事务支出</t>
  </si>
  <si>
    <t xml:space="preserve"> 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</si>
  <si>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</si>
  <si>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</si>
  <si>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</si>
  <si>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</si>
  <si>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</si>
  <si>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其他发展与改革事务支出</t>
  </si>
  <si>
    <t xml:space="preserve"> 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</si>
  <si>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</si>
  <si>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</si>
  <si>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</si>
  <si>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</si>
  <si>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</si>
  <si>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</si>
  <si>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 xml:space="preserve"> 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</si>
  <si>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</si>
  <si>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</si>
  <si>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</si>
  <si>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</si>
  <si>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</si>
  <si>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</si>
  <si>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税收事务</t>
  </si>
  <si>
    <t>税收业务</t>
  </si>
  <si>
    <t>其他税收事务支出</t>
  </si>
  <si>
    <t xml:space="preserve"> 审计事务</t>
  </si>
  <si>
    <t>审计业务</t>
  </si>
  <si>
    <t>审计管理</t>
  </si>
  <si>
    <t>其他审计事务支出</t>
  </si>
  <si>
    <t xml:space="preserve"> 海关事务</t>
  </si>
  <si>
    <t>缉私办案</t>
  </si>
  <si>
    <t>口岸管理</t>
  </si>
  <si>
    <t>海关关务</t>
  </si>
  <si>
    <t>关税征管</t>
  </si>
  <si>
    <t>海关监管</t>
  </si>
  <si>
    <t>检验检疫</t>
  </si>
  <si>
    <t>其他海关事务支出</t>
  </si>
  <si>
    <t xml:space="preserve"> 纪检监察事务</t>
  </si>
  <si>
    <t>大案要案查处</t>
  </si>
  <si>
    <t>派驻派出机构</t>
  </si>
  <si>
    <t>巡视工作</t>
  </si>
  <si>
    <t>其他纪检监察事务支出</t>
  </si>
  <si>
    <t xml:space="preserve"> 商贸事务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</si>
  <si>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</si>
  <si>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</si>
  <si>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</si>
  <si>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</si>
  <si>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</si>
  <si>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</si>
  <si>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 xml:space="preserve"> 知识产权事务</t>
  </si>
  <si>
    <t>专利审批</t>
  </si>
  <si>
    <t>知识产权战略和规划</t>
  </si>
  <si>
    <t>国际合作与交流</t>
  </si>
  <si>
    <t>知识产权宏观管理</t>
  </si>
  <si>
    <t>商标管理</t>
  </si>
  <si>
    <t>原产地地理标志管理</t>
  </si>
  <si>
    <t>其他知识产权事务支出</t>
  </si>
  <si>
    <t xml:space="preserve"> 民族事务</t>
  </si>
  <si>
    <t>民族工作专项</t>
  </si>
  <si>
    <t>其他民族事务支出</t>
  </si>
  <si>
    <t xml:space="preserve"> 港澳台事务</t>
  </si>
  <si>
    <t>港澳事务</t>
  </si>
  <si>
    <t>台湾事务</t>
  </si>
  <si>
    <t>其他港澳台事务支出</t>
  </si>
  <si>
    <t xml:space="preserve"> 档案事务</t>
  </si>
  <si>
    <t>档案馆</t>
  </si>
  <si>
    <t>其他档案事务支出</t>
  </si>
  <si>
    <t xml:space="preserve"> 民主党派及工商联事务</t>
  </si>
  <si>
    <t>其他民主党派及工商联事务支出</t>
  </si>
  <si>
    <t xml:space="preserve"> 群众团体事务</t>
  </si>
  <si>
    <t>工会事务</t>
  </si>
  <si>
    <t>其他群众团体事务支出</t>
  </si>
  <si>
    <t xml:space="preserve"> 党委办公厅（室）及相关机构事务</t>
  </si>
  <si>
    <t>专项业务</t>
  </si>
  <si>
    <t>其他党委办公厅（室）及相关机构事务支出</t>
  </si>
  <si>
    <t xml:space="preserve"> 组织事务</t>
  </si>
  <si>
    <t>公务员事务</t>
  </si>
  <si>
    <t>其他组织事务支出</t>
  </si>
  <si>
    <t xml:space="preserve"> 宣传事务</t>
  </si>
  <si>
    <t>宣传管理</t>
  </si>
  <si>
    <t>其他宣传事务支出</t>
  </si>
  <si>
    <t xml:space="preserve"> 统战事务</t>
  </si>
  <si>
    <t>宗教事务</t>
  </si>
  <si>
    <t>华侨事务</t>
  </si>
  <si>
    <t>其他统战事务支出</t>
  </si>
  <si>
    <t xml:space="preserve"> 对外联络事务</t>
  </si>
  <si>
    <t>其他对外联络事务支出</t>
  </si>
  <si>
    <t xml:space="preserve"> 其他共产党事务支出</t>
  </si>
  <si>
    <t>其他共产党事务支出</t>
  </si>
  <si>
    <t xml:space="preserve"> 网信事务</t>
  </si>
  <si>
    <t>信息安全事务</t>
  </si>
  <si>
    <t>其他网信事务支出</t>
  </si>
  <si>
    <t xml:space="preserve"> 市场监督管理事务</t>
  </si>
  <si>
    <t>市场主体管理</t>
  </si>
  <si>
    <t>市场秩序执法</t>
  </si>
  <si>
    <t>质量基础</t>
  </si>
  <si>
    <t>药品事务</t>
  </si>
  <si>
    <t>医疗器械事务</t>
  </si>
  <si>
    <t>化妆品事务</t>
  </si>
  <si>
    <t>质量安全监管</t>
  </si>
  <si>
    <t>食品安全监管</t>
  </si>
  <si>
    <t>其他市场监督管理事务</t>
  </si>
  <si>
    <t xml:space="preserve"> 其他一般公共服务支出</t>
  </si>
  <si>
    <t>国家赔偿费用支出</t>
  </si>
  <si>
    <t>其他一般公共服务支出</t>
  </si>
  <si>
    <t>外交支出</t>
  </si>
  <si>
    <t xml:space="preserve"> 外交管理事务</t>
  </si>
  <si>
    <t>其他外交管理事务支出</t>
  </si>
  <si>
    <t xml:space="preserve"> 驻外机构</t>
  </si>
  <si>
    <t>驻外使领馆(团、处)</t>
  </si>
  <si>
    <t>其他驻外机构支出</t>
  </si>
  <si>
    <t xml:space="preserve"> 对外援助</t>
  </si>
  <si>
    <t>援外优惠贷款贴息</t>
  </si>
  <si>
    <t>对外援助</t>
  </si>
  <si>
    <t xml:space="preserve"> 国际组织</t>
  </si>
  <si>
    <t>国际组织会费</t>
  </si>
  <si>
    <t>国际组织捐赠</t>
  </si>
  <si>
    <t>维和摊款</t>
  </si>
  <si>
    <t>国际组织股金及基金</t>
  </si>
  <si>
    <t>其他国际组织支出</t>
  </si>
  <si>
    <t xml:space="preserve"> 对外合作与交流</t>
  </si>
  <si>
    <t>在华国际会议</t>
  </si>
  <si>
    <t>国际交流活动</t>
  </si>
  <si>
    <t>对外合作活动</t>
  </si>
  <si>
    <t>其他对外合作与交流支出</t>
  </si>
  <si>
    <t xml:space="preserve"> 对外宣传</t>
  </si>
  <si>
    <t>对外宣传</t>
  </si>
  <si>
    <t xml:space="preserve"> 边界勘界联检</t>
  </si>
  <si>
    <t>边界勘界</t>
  </si>
  <si>
    <t>边界联检</t>
  </si>
  <si>
    <t>边界界桩维护</t>
  </si>
  <si>
    <t xml:space="preserve"> 国际发展合作</t>
  </si>
  <si>
    <t>其他国际发展合作支出</t>
  </si>
  <si>
    <t xml:space="preserve"> 其他外交支出</t>
  </si>
  <si>
    <t>其他外交支出</t>
  </si>
  <si>
    <t xml:space="preserve"> 军费</t>
  </si>
  <si>
    <t>现役部队</t>
  </si>
  <si>
    <t>预备役部队</t>
  </si>
  <si>
    <t>其他军费支出</t>
  </si>
  <si>
    <t xml:space="preserve"> 国防科研事业</t>
  </si>
  <si>
    <t>国防科研事业</t>
  </si>
  <si>
    <t xml:space="preserve"> 专项工程</t>
  </si>
  <si>
    <t>专项工程</t>
  </si>
  <si>
    <t xml:space="preserve"> 国防动员</t>
  </si>
  <si>
    <t>兵役征集</t>
  </si>
  <si>
    <t>经济动员</t>
  </si>
  <si>
    <t>人民防空</t>
  </si>
  <si>
    <t>交通战备</t>
  </si>
  <si>
    <t>民兵</t>
  </si>
  <si>
    <t>边海防</t>
  </si>
  <si>
    <t>其他国防动员支出</t>
  </si>
  <si>
    <t xml:space="preserve"> 其他国防支出</t>
  </si>
  <si>
    <t>其他国防支出</t>
  </si>
  <si>
    <t xml:space="preserve"> 武装警察部队</t>
  </si>
  <si>
    <t>武装警察部队</t>
  </si>
  <si>
    <t>其他武装警察部队支出</t>
  </si>
  <si>
    <t xml:space="preserve"> 公安</t>
  </si>
  <si>
    <t>执法办案</t>
  </si>
  <si>
    <t>特别业务</t>
  </si>
  <si>
    <t>特勤业务</t>
  </si>
  <si>
    <t>移民事务</t>
  </si>
  <si>
    <t>其他公安支出</t>
  </si>
  <si>
    <t xml:space="preserve"> 国家安全</t>
  </si>
  <si>
    <t>安全业务</t>
  </si>
  <si>
    <t>其他国家安全支出</t>
  </si>
  <si>
    <t xml:space="preserve"> 检察</t>
  </si>
  <si>
    <t>“两房”建设</t>
  </si>
  <si>
    <t>检察监督</t>
  </si>
  <si>
    <t>其他检察支出</t>
  </si>
  <si>
    <t xml:space="preserve"> 法院</t>
  </si>
  <si>
    <t>案件审判</t>
  </si>
  <si>
    <t>案件执行</t>
  </si>
  <si>
    <t>“两庭”建设</t>
  </si>
  <si>
    <t>其他法院支出</t>
  </si>
  <si>
    <t xml:space="preserve"> 司法</t>
  </si>
  <si>
    <t>基层司法业务</t>
  </si>
  <si>
    <t>普法宣传</t>
  </si>
  <si>
    <t>律师管理</t>
  </si>
  <si>
    <t>公共法律服务</t>
  </si>
  <si>
    <t>国家统一法律职业资格考试</t>
  </si>
  <si>
    <t>社区矫正</t>
  </si>
  <si>
    <t>法治建设</t>
  </si>
  <si>
    <t>其他司法支出</t>
  </si>
  <si>
    <t xml:space="preserve"> 监狱</t>
  </si>
  <si>
    <t>罪犯生活及医疗卫生</t>
  </si>
  <si>
    <t>监狱业务及罪犯改造</t>
  </si>
  <si>
    <t>狱政设施建设</t>
  </si>
  <si>
    <t>其他监狱支出</t>
  </si>
  <si>
    <t xml:space="preserve"> 强制隔离戒毒</t>
  </si>
  <si>
    <t>强制隔离戒毒人员生活</t>
  </si>
  <si>
    <t>强制隔离戒毒人员教育</t>
  </si>
  <si>
    <t>所政设施建设</t>
  </si>
  <si>
    <t>其他强制隔离戒毒支出</t>
  </si>
  <si>
    <t xml:space="preserve"> 国家保密</t>
  </si>
  <si>
    <t>保密技术</t>
  </si>
  <si>
    <t>保密管理</t>
  </si>
  <si>
    <t>其他国家保密支出</t>
  </si>
  <si>
    <t xml:space="preserve"> 缉私警察</t>
  </si>
  <si>
    <t>缉私业务</t>
  </si>
  <si>
    <t>其他缉私警察支出</t>
  </si>
  <si>
    <t xml:space="preserve"> 其他公共安全支出</t>
  </si>
  <si>
    <t>国家司法救助支出</t>
  </si>
  <si>
    <t>其他公共安全支出</t>
  </si>
  <si>
    <t xml:space="preserve"> 教育管理事务</t>
  </si>
  <si>
    <t>其他教育管理事务支出</t>
  </si>
  <si>
    <t xml:space="preserve"> 普通教育</t>
  </si>
  <si>
    <t>学前教育</t>
  </si>
  <si>
    <t>小学教育</t>
  </si>
  <si>
    <t>初中教育</t>
  </si>
  <si>
    <t>高中教育</t>
  </si>
  <si>
    <t>高等教育</t>
  </si>
  <si>
    <t>其他普通教育支出</t>
  </si>
  <si>
    <t xml:space="preserve"> 职业教育</t>
  </si>
  <si>
    <t>初等职业教育</t>
  </si>
  <si>
    <t>中等职业教育</t>
  </si>
  <si>
    <t>技校教育</t>
  </si>
  <si>
    <t>高等职业教育</t>
  </si>
  <si>
    <t>其他职业教育支出</t>
  </si>
  <si>
    <t xml:space="preserve"> 成人教育</t>
  </si>
  <si>
    <t>成人初等教育</t>
  </si>
  <si>
    <t>成人中等教育</t>
  </si>
  <si>
    <t>成人高等教育</t>
  </si>
  <si>
    <t>成人广播电视教育</t>
  </si>
  <si>
    <t>其他成人教育支出</t>
  </si>
  <si>
    <t xml:space="preserve"> 广播电视教育</t>
  </si>
  <si>
    <t>广播电视学校</t>
  </si>
  <si>
    <t>教育电视台</t>
  </si>
  <si>
    <t>其他广播电视教育支出</t>
  </si>
  <si>
    <t xml:space="preserve"> 留学教育</t>
  </si>
  <si>
    <t>出国留学教育</t>
  </si>
  <si>
    <t>来华留学教育</t>
  </si>
  <si>
    <t>其他留学教育支出</t>
  </si>
  <si>
    <t xml:space="preserve"> 特殊教育</t>
  </si>
  <si>
    <t>特殊学校教育</t>
  </si>
  <si>
    <t>工读学校教育</t>
  </si>
  <si>
    <t>其他特殊教育支出</t>
  </si>
  <si>
    <t xml:space="preserve"> 进修及培训</t>
  </si>
  <si>
    <t>教师进修</t>
  </si>
  <si>
    <t>干部教育</t>
  </si>
  <si>
    <t>培训支出</t>
  </si>
  <si>
    <t>退役士兵能力提升</t>
  </si>
  <si>
    <t>其他进修及培训</t>
  </si>
  <si>
    <t xml:space="preserve"> 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</si>
  <si>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</si>
  <si>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</si>
  <si>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</si>
  <si>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</si>
  <si>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</si>
  <si>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</si>
  <si>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其他教育支出</t>
  </si>
  <si>
    <t>其他教育支出</t>
  </si>
  <si>
    <t xml:space="preserve"> 科学技术管理事务</t>
  </si>
  <si>
    <t>其他科学技术管理事务支出</t>
  </si>
  <si>
    <t xml:space="preserve"> 基础研究</t>
  </si>
  <si>
    <t>机构运行</t>
  </si>
  <si>
    <t>自然科学基金</t>
  </si>
  <si>
    <t>实验室及相关设施</t>
  </si>
  <si>
    <t>重大科学工程</t>
  </si>
  <si>
    <t>专项基础科研</t>
  </si>
  <si>
    <t>专项技术基础</t>
  </si>
  <si>
    <t>科技人才队伍建设</t>
  </si>
  <si>
    <t>其他基础研究支出</t>
  </si>
  <si>
    <t xml:space="preserve"> 应用研究</t>
  </si>
  <si>
    <t>社会公益研究</t>
  </si>
  <si>
    <t>高技术研究</t>
  </si>
  <si>
    <t>专项科研试制</t>
  </si>
  <si>
    <t>其他应用研究支出</t>
  </si>
  <si>
    <t xml:space="preserve"> 技术研究与开发</t>
  </si>
  <si>
    <t>科技成果转化与扩散</t>
  </si>
  <si>
    <t>共性技术研究与开发</t>
  </si>
  <si>
    <t>其他技术研究与开发支出</t>
  </si>
  <si>
    <t xml:space="preserve"> 科技条件与服务</t>
  </si>
  <si>
    <t>技术创新服务体系</t>
  </si>
  <si>
    <t>科技条件专项</t>
  </si>
  <si>
    <t>其他科技条件与服务支出</t>
  </si>
  <si>
    <t xml:space="preserve"> 社会科学</t>
  </si>
  <si>
    <t>社会科学研究机构</t>
  </si>
  <si>
    <t>社会科学研究</t>
  </si>
  <si>
    <t>社科基金支出</t>
  </si>
  <si>
    <t>其他社会科学支出</t>
  </si>
  <si>
    <t xml:space="preserve"> 科学技术普及</t>
  </si>
  <si>
    <t>科普活动</t>
  </si>
  <si>
    <t>青少年科技活动</t>
  </si>
  <si>
    <t>学术交流活动</t>
  </si>
  <si>
    <t>科技馆站</t>
  </si>
  <si>
    <t>其他科学技术普及支出</t>
  </si>
  <si>
    <t xml:space="preserve"> 科技交流与合作</t>
  </si>
  <si>
    <t>国际交流与合作</t>
  </si>
  <si>
    <t>重大科技合作项目</t>
  </si>
  <si>
    <t>其他科技交流与合作支出</t>
  </si>
  <si>
    <t xml:space="preserve"> 科技重大项目</t>
  </si>
  <si>
    <t>科技重大专项</t>
  </si>
  <si>
    <t>重点研发计划</t>
  </si>
  <si>
    <t>其他科技重大项目</t>
  </si>
  <si>
    <t xml:space="preserve"> 其他科学技术支出</t>
  </si>
  <si>
    <t>科技奖励</t>
  </si>
  <si>
    <t>核应急</t>
  </si>
  <si>
    <t>转制科研机构</t>
  </si>
  <si>
    <t>其他科学技术支出</t>
  </si>
  <si>
    <t xml:space="preserve"> 文化和旅游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</si>
  <si>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</si>
  <si>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</si>
  <si>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</si>
  <si>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</si>
  <si>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</si>
  <si>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</si>
  <si>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文化和旅游交流与合作</t>
  </si>
  <si>
    <t>文化创作与保护</t>
  </si>
  <si>
    <t>文化和旅游市场管理</t>
  </si>
  <si>
    <t>旅游宣传</t>
  </si>
  <si>
    <t>文化和旅游管理事务</t>
  </si>
  <si>
    <t>其他文化和旅游支出</t>
  </si>
  <si>
    <t xml:space="preserve"> 文物</t>
  </si>
  <si>
    <t>文物保护</t>
  </si>
  <si>
    <t>博物馆</t>
  </si>
  <si>
    <t>历史名城与古迹</t>
  </si>
  <si>
    <t>其他文物支出</t>
  </si>
  <si>
    <t xml:space="preserve"> 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</si>
  <si>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</si>
  <si>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</si>
  <si>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</si>
  <si>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</si>
  <si>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</si>
  <si>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</si>
  <si>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</si>
  <si>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 xml:space="preserve"> 新闻出版电影</t>
  </si>
  <si>
    <t>新闻通讯</t>
  </si>
  <si>
    <t>出版发行</t>
  </si>
  <si>
    <t>版权管理</t>
  </si>
  <si>
    <t>电影</t>
  </si>
  <si>
    <t>其他新闻出版电影支出</t>
  </si>
  <si>
    <t xml:space="preserve"> 广播电视</t>
  </si>
  <si>
    <t>监测监管</t>
  </si>
  <si>
    <t>传输发射</t>
  </si>
  <si>
    <t>广播电视事务</t>
  </si>
  <si>
    <t>其他广播电视支出</t>
  </si>
  <si>
    <t xml:space="preserve"> 其他文化旅游体育与传媒支出</t>
  </si>
  <si>
    <t>宣传文化发展专项支出</t>
  </si>
  <si>
    <t>文化产业发展专项支出</t>
  </si>
  <si>
    <t>其他文化旅游体育与传媒支出</t>
  </si>
  <si>
    <t xml:space="preserve"> 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</si>
  <si>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</si>
  <si>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</si>
  <si>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</si>
  <si>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</si>
  <si>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</si>
  <si>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</si>
  <si>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</si>
  <si>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</si>
  <si>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政府特殊津贴</t>
  </si>
  <si>
    <t>资助留学回国人员</t>
  </si>
  <si>
    <t>博士后日常经费</t>
  </si>
  <si>
    <t>引进人才费用</t>
  </si>
  <si>
    <t>其他人力资源和社会保障管理事务支出</t>
  </si>
  <si>
    <t xml:space="preserve"> 民政管理事务</t>
  </si>
  <si>
    <t>社会组织管理</t>
  </si>
  <si>
    <t>行政区划和地名管理</t>
  </si>
  <si>
    <t>基层政权建设和社区治理</t>
  </si>
  <si>
    <t>其他民政管理事务支出</t>
  </si>
  <si>
    <t xml:space="preserve"> 补充全国社会保障基金</t>
  </si>
  <si>
    <t>用一般公共预算补充基金</t>
  </si>
  <si>
    <t xml:space="preserve"> 行政事业单位养老支出</t>
  </si>
  <si>
    <t>行政单位离退休</t>
  </si>
  <si>
    <t>事业单位离退休</t>
  </si>
  <si>
    <t>离退休人员管理机构</t>
  </si>
  <si>
    <t>机关事业单位基本养老保险缴费支出</t>
  </si>
  <si>
    <t>机关事业单位职业年金缴费支出</t>
  </si>
  <si>
    <t>对机关事业单位基本养老保险基金的补助</t>
  </si>
  <si>
    <t>对机关事业单位职业年金的补助</t>
  </si>
  <si>
    <t>其他行政事业单位养老支出</t>
  </si>
  <si>
    <t xml:space="preserve"> 企业改革补助</t>
  </si>
  <si>
    <t>企业关闭破产补助</t>
  </si>
  <si>
    <t>厂办大集体改革补助</t>
  </si>
  <si>
    <t>其他企业改革发展补助</t>
  </si>
  <si>
    <t xml:space="preserve"> 就业补助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</si>
  <si>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</si>
  <si>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</si>
  <si>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</si>
  <si>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</si>
  <si>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</si>
  <si>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</si>
  <si>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</si>
  <si>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促进创业补贴</t>
  </si>
  <si>
    <t>其他就业补助支出</t>
  </si>
  <si>
    <t xml:space="preserve"> 抚恤</t>
  </si>
  <si>
    <t>死亡抚恤</t>
  </si>
  <si>
    <t>伤残抚恤</t>
  </si>
  <si>
    <t>在乡复员、退伍军人生活补助</t>
  </si>
  <si>
    <t>义务兵优待</t>
  </si>
  <si>
    <t>农村籍退役士兵老年生活补助</t>
  </si>
  <si>
    <t>烈士纪念设施管理维护</t>
  </si>
  <si>
    <t>其他优抚支出</t>
  </si>
  <si>
    <t xml:space="preserve"> 退役安置</t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</si>
  <si>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</si>
  <si>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</si>
  <si>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</si>
  <si>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</si>
  <si>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</si>
  <si>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</si>
  <si>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 xml:space="preserve"> 社会福利</t>
  </si>
  <si>
    <t>儿童福利</t>
  </si>
  <si>
    <t>老年福利</t>
  </si>
  <si>
    <t>康复辅具</t>
  </si>
  <si>
    <t>殡葬</t>
  </si>
  <si>
    <t>社会福利事业单位</t>
  </si>
  <si>
    <t>养老服务</t>
  </si>
  <si>
    <t>其他社会福利支出</t>
  </si>
  <si>
    <t xml:space="preserve"> 残疾人事业</t>
  </si>
  <si>
    <t>残疾人康复</t>
  </si>
  <si>
    <t>残疾人就业</t>
  </si>
  <si>
    <t>残疾人体育</t>
  </si>
  <si>
    <t>残疾人生活和护理补贴</t>
  </si>
  <si>
    <t>其他残疾人事业支出</t>
  </si>
  <si>
    <t xml:space="preserve"> 红十字事业</t>
  </si>
  <si>
    <t>其他红十字事业支出</t>
  </si>
  <si>
    <t xml:space="preserve"> 最低生活保障</t>
  </si>
  <si>
    <t>城市最低生活保障金支出</t>
  </si>
  <si>
    <t>农村最低生活保障金支出</t>
  </si>
  <si>
    <t xml:space="preserve"> 临时救助</t>
  </si>
  <si>
    <t>临时救助支出</t>
  </si>
  <si>
    <t>流浪乞讨人员救助支出</t>
  </si>
  <si>
    <t xml:space="preserve"> 特困人员救助供养</t>
  </si>
  <si>
    <t>城市特困人员救助供养支出</t>
  </si>
  <si>
    <t>农村特困人员救助供养支出</t>
  </si>
  <si>
    <t xml:space="preserve"> 补充道路交通事故社会救助基金</t>
  </si>
  <si>
    <t>对道路交通事故社会救助基金的补助</t>
  </si>
  <si>
    <t>交强险罚款收入补助基金支出</t>
  </si>
  <si>
    <t xml:space="preserve"> 其他生活救助</t>
  </si>
  <si>
    <t>其他城市生活救助</t>
  </si>
  <si>
    <t>其他农村生活救助</t>
  </si>
  <si>
    <t xml:space="preserve"> 财政对基本养老保险基金的补助</t>
  </si>
  <si>
    <t>财政对企业职工基本养老保险基金的补助</t>
  </si>
  <si>
    <t>财政对城乡居民基本养老保险基金的补助</t>
  </si>
  <si>
    <t>财政对其他基本养老保险基金的补助</t>
  </si>
  <si>
    <t xml:space="preserve"> 财政对其他社会保险基金的补助</t>
  </si>
  <si>
    <t>财政对失业保险基金的补助</t>
  </si>
  <si>
    <t>财政对工伤保险基金的补助</t>
  </si>
  <si>
    <t>其他财政对社会保险基金的补助</t>
  </si>
  <si>
    <t xml:space="preserve"> 退役军人管理事务</t>
  </si>
  <si>
    <t>拥军优属</t>
  </si>
  <si>
    <t>军供保障</t>
  </si>
  <si>
    <t>其他退役军人事务管理支出</t>
  </si>
  <si>
    <t xml:space="preserve"> 财政代缴社会保险费支出</t>
  </si>
  <si>
    <t>财政代缴城乡居民基本养老保险费支出</t>
  </si>
  <si>
    <t>财政代缴其他社会保险费支出</t>
  </si>
  <si>
    <t xml:space="preserve"> 其他社会保障和就业支出</t>
  </si>
  <si>
    <t>其他社会保障和就业支出</t>
  </si>
  <si>
    <t xml:space="preserve"> 卫生健康管理事务</t>
  </si>
  <si>
    <t>其他卫生健康管理事务支出</t>
  </si>
  <si>
    <t xml:space="preserve"> 公立医院</t>
  </si>
  <si>
    <t>综合医院</t>
  </si>
  <si>
    <t>中医（民族）医院</t>
  </si>
  <si>
    <t>传染病医院</t>
  </si>
  <si>
    <t>职业病防治医院</t>
  </si>
  <si>
    <t>精神病医院</t>
  </si>
  <si>
    <t>妇幼保健医院</t>
  </si>
  <si>
    <t>儿童医院</t>
  </si>
  <si>
    <t>其他专科医院</t>
  </si>
  <si>
    <t>福利医院</t>
  </si>
  <si>
    <t>行业医院</t>
  </si>
  <si>
    <t>处理医疗欠费</t>
  </si>
  <si>
    <t>康复医院</t>
  </si>
  <si>
    <t>其他公立医院支出</t>
  </si>
  <si>
    <t xml:space="preserve"> 基层医疗卫生机构</t>
  </si>
  <si>
    <t>城市社区卫生机构</t>
  </si>
  <si>
    <t>乡镇卫生院</t>
  </si>
  <si>
    <t>其他基层医疗卫生机构支出</t>
  </si>
  <si>
    <t xml:space="preserve"> 公共卫生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</si>
  <si>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</si>
  <si>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</si>
  <si>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</si>
  <si>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</si>
  <si>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</si>
  <si>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</si>
  <si>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</si>
  <si>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</si>
  <si>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重大公共卫生服务</t>
  </si>
  <si>
    <t>突发公共卫生事件应急处置</t>
  </si>
  <si>
    <t>其他公共卫生支出</t>
  </si>
  <si>
    <t xml:space="preserve"> 计划生育事务</t>
  </si>
  <si>
    <t>计划生育机构</t>
  </si>
  <si>
    <t>计划生育服务</t>
  </si>
  <si>
    <t>其他计划生育事务支出</t>
  </si>
  <si>
    <t xml:space="preserve"> 行政事业单位医疗</t>
  </si>
  <si>
    <t>行政单位医疗</t>
  </si>
  <si>
    <t>事业单位医疗</t>
  </si>
  <si>
    <t>公务员医疗补助</t>
  </si>
  <si>
    <t>其他行政事业单位医疗支出</t>
  </si>
  <si>
    <t xml:space="preserve"> 财政对基本医疗保险基金的补助</t>
  </si>
  <si>
    <t>财政对职工基本医疗保险基金的补助</t>
  </si>
  <si>
    <t>财政对城乡居民基本医疗保险基金的补助</t>
  </si>
  <si>
    <t>财政对其他基本医疗保险基金的补助</t>
  </si>
  <si>
    <t xml:space="preserve"> 医疗救助</t>
  </si>
  <si>
    <t>城乡医疗救助</t>
  </si>
  <si>
    <t>疾病应急救助</t>
  </si>
  <si>
    <t>其他医疗救助支出</t>
  </si>
  <si>
    <t xml:space="preserve"> 优抚对象医疗</t>
  </si>
  <si>
    <t>优抚对象医疗补助</t>
  </si>
  <si>
    <t>其他优抚对象医疗支出</t>
  </si>
  <si>
    <t xml:space="preserve"> 医疗保障管理事务</t>
  </si>
  <si>
    <t>医疗保障政策管理</t>
  </si>
  <si>
    <t>医疗保障经办事务</t>
  </si>
  <si>
    <t>其他医疗保障管理事务支出</t>
  </si>
  <si>
    <t xml:space="preserve"> 老龄卫生健康事务</t>
  </si>
  <si>
    <t>老龄卫生健康事务</t>
  </si>
  <si>
    <t xml:space="preserve"> 其他卫生健康支出</t>
  </si>
  <si>
    <t>其他卫生健康支出</t>
  </si>
  <si>
    <t xml:space="preserve"> 环境保护管理事务</t>
  </si>
  <si>
    <t>生态环境保护宣传</t>
  </si>
  <si>
    <t>环境保护法规、规划及标准</t>
  </si>
  <si>
    <t>生态环境国际合作及履约</t>
  </si>
  <si>
    <t>生态环境保护行政许可</t>
  </si>
  <si>
    <t>应对气候变化管理事务</t>
  </si>
  <si>
    <t>其他环境保护管理事务支出</t>
  </si>
  <si>
    <t xml:space="preserve"> 环境监测与监察</t>
  </si>
  <si>
    <t>建设项目环评审查与监督</t>
  </si>
  <si>
    <t>核与辐射安全监督</t>
  </si>
  <si>
    <t>其他环境监测与监察支出</t>
  </si>
  <si>
    <t xml:space="preserve"> 污染防治</t>
  </si>
  <si>
    <t>大气</t>
  </si>
  <si>
    <t>水体</t>
  </si>
  <si>
    <t>噪声</t>
  </si>
  <si>
    <t>固体废弃物与化学品</t>
  </si>
  <si>
    <t>放射源和放射性废物监管</t>
  </si>
  <si>
    <t>辐射</t>
  </si>
  <si>
    <t>土壤</t>
  </si>
  <si>
    <t>其他污染防治支出</t>
  </si>
  <si>
    <t xml:space="preserve"> 自然生态保护</t>
  </si>
  <si>
    <t>生态保护</t>
  </si>
  <si>
    <t>农村环境保护</t>
  </si>
  <si>
    <t>生物及物种资源保护</t>
  </si>
  <si>
    <t>其他自然生态保护支出</t>
  </si>
  <si>
    <t xml:space="preserve"> 森林保护修复</t>
  </si>
  <si>
    <t>森林管护</t>
  </si>
  <si>
    <t>社会保险补助</t>
  </si>
  <si>
    <t>政策性社会性支出补助</t>
  </si>
  <si>
    <t>天然林保护工程建设</t>
  </si>
  <si>
    <t>停伐补助</t>
  </si>
  <si>
    <t>其他森林保护修复支出</t>
  </si>
  <si>
    <t xml:space="preserve"> 风沙荒漠治理</t>
  </si>
  <si>
    <t>京津风沙源治理工程建设</t>
  </si>
  <si>
    <t>其他风沙荒漠治理支出</t>
  </si>
  <si>
    <t xml:space="preserve"> 退牧还草</t>
  </si>
  <si>
    <t>退牧还草工程建设</t>
  </si>
  <si>
    <t>其他退牧还草支出</t>
  </si>
  <si>
    <t xml:space="preserve"> 已垦草原退耕还草</t>
  </si>
  <si>
    <t>已垦草原退耕还草</t>
  </si>
  <si>
    <t xml:space="preserve"> 能源节约利用</t>
  </si>
  <si>
    <t>能源节约利用</t>
  </si>
  <si>
    <t xml:space="preserve"> 污染减排</t>
  </si>
  <si>
    <t>生态环境监测与信息</t>
  </si>
  <si>
    <t>生态环境执法监察</t>
  </si>
  <si>
    <t>减排专项支出</t>
  </si>
  <si>
    <t>清洁生产专项支出</t>
  </si>
  <si>
    <t>其他污染减排支出</t>
  </si>
  <si>
    <t xml:space="preserve"> 可再生能源</t>
  </si>
  <si>
    <t>可再生能源</t>
  </si>
  <si>
    <t xml:space="preserve"> 循环经济</t>
  </si>
  <si>
    <t>循环经济</t>
  </si>
  <si>
    <t xml:space="preserve"> 能源管理事务</t>
  </si>
  <si>
    <t>能源科技装备</t>
  </si>
  <si>
    <t>能源行业管理</t>
  </si>
  <si>
    <t>能源管理</t>
  </si>
  <si>
    <t>农村电网建设</t>
  </si>
  <si>
    <t>其他能源管理事务支出</t>
  </si>
  <si>
    <t xml:space="preserve"> 其他节能环保支出</t>
  </si>
  <si>
    <t>其他节能环保支出</t>
  </si>
  <si>
    <t xml:space="preserve"> 城乡社区管理事务</t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</si>
  <si>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</si>
  <si>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</si>
  <si>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</si>
  <si>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</si>
  <si>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</si>
  <si>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执业资格注册、资质审查</t>
  </si>
  <si>
    <t>其他城乡社区管理事务支出</t>
  </si>
  <si>
    <t xml:space="preserve"> 城乡社区规划与管理</t>
  </si>
  <si>
    <t>城乡社区规划与管理</t>
  </si>
  <si>
    <t xml:space="preserve"> 城乡社区公共设施</t>
  </si>
  <si>
    <t>小城镇基础设施建设</t>
  </si>
  <si>
    <t>其他城乡社区公共设施支出</t>
  </si>
  <si>
    <t xml:space="preserve"> 城乡社区环境卫生</t>
  </si>
  <si>
    <t>城乡社区环境卫生</t>
  </si>
  <si>
    <t xml:space="preserve"> 建设市场管理与监督</t>
  </si>
  <si>
    <t>建设市场管理与监督</t>
  </si>
  <si>
    <t xml:space="preserve"> 其他城乡社区支出</t>
  </si>
  <si>
    <t>其他城乡社区支出</t>
  </si>
  <si>
    <t xml:space="preserve"> 农业农村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</si>
  <si>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</si>
  <si>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</si>
  <si>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</si>
  <si>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</si>
  <si>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</si>
  <si>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</si>
  <si>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行业业务管理</t>
  </si>
  <si>
    <t>对外交流与合作</t>
  </si>
  <si>
    <t>防灾救灾</t>
  </si>
  <si>
    <t>稳定农民收入补贴</t>
  </si>
  <si>
    <t>农业结构调整补贴</t>
  </si>
  <si>
    <t>农业生产发展</t>
  </si>
  <si>
    <t>农村合作经济</t>
  </si>
  <si>
    <t>农产品加工与促销</t>
  </si>
  <si>
    <t>农村社会事业</t>
  </si>
  <si>
    <t>农业生态资源保护</t>
  </si>
  <si>
    <t>乡村道路建设</t>
  </si>
  <si>
    <t>渔业发展</t>
  </si>
  <si>
    <t>对高校毕业生到基层任职补助</t>
  </si>
  <si>
    <t>耕地建设与利用</t>
  </si>
  <si>
    <t>其他农业农村支出</t>
  </si>
  <si>
    <t xml:space="preserve"> 林业和草原</t>
  </si>
  <si>
    <t>事业机构</t>
  </si>
  <si>
    <t>森林资源培育</t>
  </si>
  <si>
    <t>技术推广与转化</t>
  </si>
  <si>
    <t>森林资源管理</t>
  </si>
  <si>
    <t>森林生态效益补偿</t>
  </si>
  <si>
    <t>动植物保护</t>
  </si>
  <si>
    <t>湿地保护</t>
  </si>
  <si>
    <t>执法与监督</t>
  </si>
  <si>
    <t>防沙治沙</t>
  </si>
  <si>
    <t>对外合作与交流</t>
  </si>
  <si>
    <t>产业化管理</t>
  </si>
  <si>
    <t>信息管理</t>
  </si>
  <si>
    <t>林区公共支出</t>
  </si>
  <si>
    <t>贷款贴息</t>
  </si>
  <si>
    <t>林业草原防灾减灾</t>
  </si>
  <si>
    <t>草原管理</t>
  </si>
  <si>
    <t>其他林业和草原支出</t>
  </si>
  <si>
    <t xml:space="preserve"> 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</si>
  <si>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</si>
  <si>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</si>
  <si>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</si>
  <si>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</si>
  <si>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</si>
  <si>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</si>
  <si>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</si>
  <si>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</si>
  <si>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</si>
  <si>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</si>
  <si>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</si>
  <si>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</si>
  <si>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农村水利</t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</si>
  <si>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</si>
  <si>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</si>
  <si>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</si>
  <si>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</si>
  <si>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</si>
  <si>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水利建设征地及移民支出</t>
  </si>
  <si>
    <t>农村供水</t>
  </si>
  <si>
    <t>南水北调工程建设</t>
  </si>
  <si>
    <t>南水北调工程管理</t>
  </si>
  <si>
    <t>其他水利支出</t>
  </si>
  <si>
    <t xml:space="preserve"> 巩固脱贫攻坚成果衔接乡村振兴</t>
  </si>
  <si>
    <t>农村基础设施建设</t>
  </si>
  <si>
    <t>生产发展</t>
  </si>
  <si>
    <t>社会发展</t>
  </si>
  <si>
    <t>贷款奖补和贴息</t>
  </si>
  <si>
    <t>“三西”农业建设专项补助</t>
  </si>
  <si>
    <t>其他巩固脱贫攻坚成果衔接乡村振兴支出</t>
  </si>
  <si>
    <t xml:space="preserve"> 农村综合改革</t>
  </si>
  <si>
    <t>对村级公益事业建设的补助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</si>
  <si>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</si>
  <si>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</si>
  <si>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</si>
  <si>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</si>
  <si>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</si>
  <si>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 xml:space="preserve"> 普惠金融发展支出</t>
  </si>
  <si>
    <t>支持农村金融机构</t>
  </si>
  <si>
    <t>农业保险保费补贴</t>
  </si>
  <si>
    <t>创业担保贷款贴息及奖补</t>
  </si>
  <si>
    <t>补充创业担保贷款基金</t>
  </si>
  <si>
    <t>其他普惠金融发展支出</t>
  </si>
  <si>
    <t xml:space="preserve"> 目标价格补贴</t>
  </si>
  <si>
    <t>棉花目标价格补贴</t>
  </si>
  <si>
    <t>其他目标价格补贴</t>
  </si>
  <si>
    <t xml:space="preserve"> 其他农林水支出</t>
  </si>
  <si>
    <t>化解其他公益性乡村债务支出</t>
  </si>
  <si>
    <t>其他农林水支出</t>
  </si>
  <si>
    <t xml:space="preserve"> 公路水路运输</t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</si>
  <si>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</si>
  <si>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</si>
  <si>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</si>
  <si>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</si>
  <si>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</si>
  <si>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</si>
  <si>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</si>
  <si>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水运建设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</si>
  <si>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</si>
  <si>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</si>
  <si>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</si>
  <si>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</si>
  <si>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</si>
  <si>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</si>
  <si>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</si>
  <si>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</si>
  <si>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</si>
  <si>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其他公路水路运输支出</t>
  </si>
  <si>
    <t xml:space="preserve"> 铁路运输</t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</si>
  <si>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</si>
  <si>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</si>
  <si>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</si>
  <si>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</si>
  <si>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</si>
  <si>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</si>
  <si>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 xml:space="preserve"> 民用航空运输</t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</si>
  <si>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</si>
  <si>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</si>
  <si>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</si>
  <si>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</si>
  <si>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</si>
  <si>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</si>
  <si>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 xml:space="preserve"> 邮政业支出</t>
  </si>
  <si>
    <t>邮政普遍服务与特殊服务</t>
  </si>
  <si>
    <t>其他邮政业支出</t>
  </si>
  <si>
    <t>21406</t>
  </si>
  <si>
    <t xml:space="preserve"> 车辆购置税支出</t>
  </si>
  <si>
    <t>2140601</t>
  </si>
  <si>
    <t>车辆购置税用于公路等基础设施建设支出</t>
  </si>
  <si>
    <t>2140602</t>
  </si>
  <si>
    <t>车辆购置税用于农村公路建设支出</t>
  </si>
  <si>
    <t>2140603</t>
  </si>
  <si>
    <t>车辆购置税用于老旧汽车报废更新补贴</t>
  </si>
  <si>
    <t>2140699</t>
  </si>
  <si>
    <t>车辆购置税其他支出</t>
  </si>
  <si>
    <t xml:space="preserve"> 其他交通运输支出</t>
  </si>
  <si>
    <t>公共交通运营补助</t>
  </si>
  <si>
    <t>其他交通运输支出</t>
  </si>
  <si>
    <t>资源勘探工业信息等支出</t>
  </si>
  <si>
    <t xml:space="preserve"> 资源勘探开发</t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</si>
  <si>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</si>
  <si>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</si>
  <si>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</si>
  <si>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</si>
  <si>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</si>
  <si>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</si>
  <si>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 xml:space="preserve"> 制造业</t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</si>
  <si>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</si>
  <si>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</si>
  <si>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</si>
  <si>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</si>
  <si>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</si>
  <si>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</si>
  <si>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</si>
  <si>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</si>
  <si>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</si>
  <si>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</si>
  <si>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</si>
  <si>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其他制造业支出</t>
  </si>
  <si>
    <t xml:space="preserve"> 建筑业</t>
  </si>
  <si>
    <t>其他建筑业支出</t>
  </si>
  <si>
    <t xml:space="preserve"> 工业和信息产业监管</t>
  </si>
  <si>
    <t>战备应急</t>
  </si>
  <si>
    <t>专用通信</t>
  </si>
  <si>
    <t>无线电及信息通信监管</t>
  </si>
  <si>
    <t>工程建设及运行维护</t>
  </si>
  <si>
    <t>产业发展</t>
  </si>
  <si>
    <t>其他工业和信息产业监管支出</t>
  </si>
  <si>
    <t xml:space="preserve"> 国有资产监管</t>
  </si>
  <si>
    <t>国有企业监事会专项</t>
  </si>
  <si>
    <t>中央企业专项管理</t>
  </si>
  <si>
    <t>其他国有资产监管支出</t>
  </si>
  <si>
    <t xml:space="preserve"> 支持中小企业发展和管理支出</t>
  </si>
  <si>
    <t>科技型中小企业技术创新基金</t>
  </si>
  <si>
    <t>中小企业发展专项</t>
  </si>
  <si>
    <t>其他支持中小企业发展和管理支出</t>
  </si>
  <si>
    <t xml:space="preserve"> 其他资源勘探工业信息等支出</t>
  </si>
  <si>
    <t>黄金事务</t>
  </si>
  <si>
    <t>技术改造支出</t>
  </si>
  <si>
    <t>中药材扶持资金支出</t>
  </si>
  <si>
    <t>重点产业振兴和技术改造项目贷款贴息</t>
  </si>
  <si>
    <t>其他资源勘探工业信息等支出</t>
  </si>
  <si>
    <t xml:space="preserve"> 商业流通事务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</si>
  <si>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</si>
  <si>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</si>
  <si>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</si>
  <si>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</si>
  <si>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</si>
  <si>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 xml:space="preserve"> 涉外发展服务支出</t>
  </si>
  <si>
    <t>外商投资环境建设补助资金</t>
  </si>
  <si>
    <t>其他涉外发展服务支出</t>
  </si>
  <si>
    <t xml:space="preserve"> 其他商业服务业等支出</t>
  </si>
  <si>
    <t>服务业基础设施建设</t>
  </si>
  <si>
    <t>其他商业服务业等支出</t>
  </si>
  <si>
    <t xml:space="preserve"> 金融部门行政支出</t>
  </si>
  <si>
    <t>安全防卫</t>
  </si>
  <si>
    <t>金融部门其他行政支出</t>
  </si>
  <si>
    <t xml:space="preserve"> 金融部门监管支出</t>
  </si>
  <si>
    <t>货币发行</t>
  </si>
  <si>
    <t>金融服务</t>
  </si>
  <si>
    <t>反假币</t>
  </si>
  <si>
    <t>重点金融机构监管</t>
  </si>
  <si>
    <t>金融稽查与案件处理</t>
  </si>
  <si>
    <t>金融行业电子化建设</t>
  </si>
  <si>
    <t>从业人员资格考试</t>
  </si>
  <si>
    <t>反洗钱</t>
  </si>
  <si>
    <t>金融部门其他监管支出</t>
  </si>
  <si>
    <t xml:space="preserve"> 金融发展支出</t>
  </si>
  <si>
    <t>政策性银行亏损补贴</t>
  </si>
  <si>
    <t>利息费用补贴支出</t>
  </si>
  <si>
    <t>补充资本金</t>
  </si>
  <si>
    <t>风险基金补助</t>
  </si>
  <si>
    <t>其他金融发展支出</t>
  </si>
  <si>
    <t xml:space="preserve"> 金融调控支出</t>
  </si>
  <si>
    <t>中央银行亏损补贴</t>
  </si>
  <si>
    <t>其他金融调控支出</t>
  </si>
  <si>
    <t xml:space="preserve"> 其他金融支出</t>
  </si>
  <si>
    <t>其他金融支出</t>
  </si>
  <si>
    <t>援助其他地区支出</t>
  </si>
  <si>
    <t xml:space="preserve"> 一般公共服务</t>
  </si>
  <si>
    <t xml:space="preserve"> 教育</t>
  </si>
  <si>
    <t xml:space="preserve"> 文化旅游体育与传媒</t>
  </si>
  <si>
    <t xml:space="preserve"> 卫生健康</t>
  </si>
  <si>
    <t xml:space="preserve"> 节能环保</t>
  </si>
  <si>
    <t xml:space="preserve"> 交通运输</t>
  </si>
  <si>
    <t xml:space="preserve"> 住房保障</t>
  </si>
  <si>
    <t xml:space="preserve"> 其他支出</t>
  </si>
  <si>
    <t xml:space="preserve"> 自然资源事务</t>
  </si>
  <si>
    <t>自然资源规划及管理</t>
  </si>
  <si>
    <t>自然资源利用与保护</t>
  </si>
  <si>
    <t>自然资源社会公益服务</t>
  </si>
  <si>
    <t>自然资源行业业务管理</t>
  </si>
  <si>
    <t>自然资源调查与确权登记</t>
  </si>
  <si>
    <t>土地资源储备支出</t>
  </si>
  <si>
    <t>地质矿产资源与环境调查</t>
  </si>
  <si>
    <t>地质勘查与矿产资源管理</t>
  </si>
  <si>
    <t>地质转产项目财政贴息</t>
  </si>
  <si>
    <t>国外风险勘查</t>
  </si>
  <si>
    <t>地质勘查基金（周转金）支出</t>
  </si>
  <si>
    <t>海域与海岛管理</t>
  </si>
  <si>
    <t>自然资源国际合作与海洋权益维护</t>
  </si>
  <si>
    <t>自然资源卫星</t>
  </si>
  <si>
    <t>极地考察</t>
  </si>
  <si>
    <t>深海调查与资源开发</t>
  </si>
  <si>
    <t>海港航标维护</t>
  </si>
  <si>
    <t>海水淡化</t>
  </si>
  <si>
    <t>无居民海岛使用金支出</t>
  </si>
  <si>
    <t>海洋战略规划与预警监测</t>
  </si>
  <si>
    <t>基础测绘与地理信息监管</t>
  </si>
  <si>
    <t>其他自然资源事务支出</t>
  </si>
  <si>
    <t xml:space="preserve"> 气象事务</t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</si>
  <si>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</si>
  <si>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</si>
  <si>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</si>
  <si>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</si>
  <si>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</si>
  <si>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</si>
  <si>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</si>
  <si>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</si>
  <si>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</si>
  <si>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</si>
  <si>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</si>
  <si>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 xml:space="preserve"> 其他自然资源海洋气象等支出</t>
  </si>
  <si>
    <t>其他自然资源海洋气象等支出</t>
  </si>
  <si>
    <t xml:space="preserve"> 保障性安居工程支出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</si>
  <si>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</si>
  <si>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</si>
  <si>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</si>
  <si>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</si>
  <si>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</si>
  <si>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</si>
  <si>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</si>
  <si>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老旧小区改造</t>
  </si>
  <si>
    <t>住房租赁市场发展</t>
  </si>
  <si>
    <t>其他保障性安居工程支出</t>
  </si>
  <si>
    <t xml:space="preserve"> 住房改革支出</t>
  </si>
  <si>
    <t>住房公积金</t>
  </si>
  <si>
    <t>提租补贴</t>
  </si>
  <si>
    <t>购房补贴</t>
  </si>
  <si>
    <t xml:space="preserve"> 城乡社区住宅</t>
  </si>
  <si>
    <t>公有住房建设和维修改造支出</t>
  </si>
  <si>
    <t>住房公积金管理</t>
  </si>
  <si>
    <t>其他城乡社区住宅支出</t>
  </si>
  <si>
    <t xml:space="preserve"> 粮油物资事务</t>
  </si>
  <si>
    <t>财务和审计支出</t>
  </si>
  <si>
    <t>信息统计</t>
  </si>
  <si>
    <t>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</si>
  <si>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</si>
  <si>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</si>
  <si>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</si>
  <si>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</si>
  <si>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</si>
  <si>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</si>
  <si>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设施建设</t>
  </si>
  <si>
    <t>设施安全</t>
  </si>
  <si>
    <t>物资保管保养</t>
  </si>
  <si>
    <t>其他粮油物资事务支出</t>
  </si>
  <si>
    <t xml:space="preserve"> 能源储备</t>
  </si>
  <si>
    <t>石油储备</t>
  </si>
  <si>
    <t>天然铀储备</t>
  </si>
  <si>
    <t>煤炭储备</t>
  </si>
  <si>
    <t>成品油储备</t>
  </si>
  <si>
    <t>其他能源储备支出</t>
  </si>
  <si>
    <t xml:space="preserve"> 粮油储备</t>
  </si>
  <si>
    <t>储备粮油补贴</t>
  </si>
  <si>
    <t>储备粮油差价补贴</t>
  </si>
  <si>
    <t>储备粮（油）库建设</t>
  </si>
  <si>
    <t>最低收购价政策支出</t>
  </si>
  <si>
    <t>其他粮油储备支出</t>
  </si>
  <si>
    <t xml:space="preserve"> 重要商品储备</t>
  </si>
  <si>
    <t>棉花储备</t>
  </si>
  <si>
    <t>食糖储备</t>
  </si>
  <si>
    <t>肉类储备</t>
  </si>
  <si>
    <t>化肥储备</t>
  </si>
  <si>
    <t>农药储备</t>
  </si>
  <si>
    <t>边销茶储备</t>
  </si>
  <si>
    <t>羊毛储备</t>
  </si>
  <si>
    <t>医药储备</t>
  </si>
  <si>
    <t>食盐储备</t>
  </si>
  <si>
    <t>战略物资储备</t>
  </si>
  <si>
    <t>其他重要商品储备支出</t>
  </si>
  <si>
    <t xml:space="preserve"> 应急管理事务</t>
  </si>
  <si>
    <t>灾害风险防治</t>
  </si>
  <si>
    <t>国务院安委会专项</t>
  </si>
  <si>
    <t>安全监管</t>
  </si>
  <si>
    <t>应急救援</t>
  </si>
  <si>
    <t>应急管理</t>
  </si>
  <si>
    <t>其他应急管理支出</t>
  </si>
  <si>
    <t xml:space="preserve"> 消防救援事务</t>
  </si>
  <si>
    <t>消防应急救援</t>
  </si>
  <si>
    <t>其他消防救援事务支出</t>
  </si>
  <si>
    <t xml:space="preserve"> 矿山安全</t>
  </si>
  <si>
    <t>矿山安全监察事务</t>
  </si>
  <si>
    <t>矿山应急救援事务</t>
  </si>
  <si>
    <t>其他矿山安全支出</t>
  </si>
  <si>
    <t xml:space="preserve"> 地震事务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</si>
  <si>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</si>
  <si>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</si>
  <si>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</si>
  <si>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</si>
  <si>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</si>
  <si>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</si>
  <si>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</si>
  <si>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</si>
  <si>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</si>
  <si>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 xml:space="preserve"> 自然灾害防治</t>
  </si>
  <si>
    <t>地质灾害防治</t>
  </si>
  <si>
    <t>森林草原防灾减灾</t>
  </si>
  <si>
    <t>其他自然灾害防治支出</t>
  </si>
  <si>
    <t xml:space="preserve"> 自然灾害救灾及恢复重建支出</t>
  </si>
  <si>
    <t>自然灾害救灾补助</t>
  </si>
  <si>
    <t>自然灾害灾后重建补助</t>
  </si>
  <si>
    <t>其他自然灾害救灾及恢复重建支出</t>
  </si>
  <si>
    <t xml:space="preserve"> 其他灾害防治及应急管理支出</t>
  </si>
  <si>
    <t>其他灾害防治及应急管理支出</t>
  </si>
  <si>
    <t xml:space="preserve"> 年初预留</t>
  </si>
  <si>
    <t>年初预留</t>
  </si>
  <si>
    <t xml:space="preserve"> 中央政府国内债务付息支出</t>
  </si>
  <si>
    <t xml:space="preserve"> 中央政府国外债务付息支出</t>
  </si>
  <si>
    <t xml:space="preserve"> 地方政府一般债务付息支出</t>
  </si>
  <si>
    <t>地方政府一般债券付息支出</t>
  </si>
  <si>
    <t>地方政府向外国政府借款付息支出</t>
  </si>
  <si>
    <t>地方政府向国际组织借款付息支出</t>
  </si>
  <si>
    <t>地方政府其他一般债务付息支出</t>
  </si>
  <si>
    <t xml:space="preserve"> 中央政府国内债务发行费用支出</t>
  </si>
  <si>
    <t xml:space="preserve"> 中央政府国外债务发行费用支出</t>
  </si>
  <si>
    <t xml:space="preserve"> 地方政府一般债务发行费用支出</t>
  </si>
  <si>
    <t>体制上解支出</t>
  </si>
  <si>
    <t>专项上解支出</t>
  </si>
  <si>
    <t>其中：出口退税上解支出</t>
  </si>
  <si>
    <t xml:space="preserve">      税收征收经费上解</t>
  </si>
  <si>
    <t xml:space="preserve">      其他支出</t>
  </si>
  <si>
    <t xml:space="preserve">      江门市统筹发展资金</t>
  </si>
  <si>
    <t xml:space="preserve">      二中并入市值中学上解支出</t>
  </si>
  <si>
    <t>地方政府一般债务还本支出</t>
  </si>
  <si>
    <t>地方政府一般债券还本支出</t>
  </si>
  <si>
    <t>年终结余</t>
  </si>
  <si>
    <t>（经济分类支出）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</si>
  <si>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</si>
  <si>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</si>
  <si>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</si>
  <si>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</si>
  <si>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</si>
  <si>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</si>
  <si>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</si>
  <si>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</si>
  <si>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</si>
  <si>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</si>
  <si>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</si>
  <si>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</si>
  <si>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</si>
  <si>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</si>
  <si>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</si>
  <si>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</si>
  <si>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</si>
  <si>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</si>
  <si>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</si>
  <si>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</si>
  <si>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</si>
  <si>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</si>
  <si>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</si>
  <si>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</si>
  <si>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</si>
  <si>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</si>
  <si>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</si>
  <si>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</si>
  <si>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</si>
  <si>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</si>
  <si>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</si>
  <si>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</si>
  <si>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</si>
  <si>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</si>
  <si>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</si>
  <si>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</si>
  <si>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</si>
  <si>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</si>
  <si>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</si>
  <si>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</si>
  <si>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</si>
  <si>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</si>
  <si>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</si>
  <si>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</si>
  <si>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</si>
  <si>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</si>
  <si>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</si>
  <si>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</si>
  <si>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</si>
  <si>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</si>
  <si>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</si>
  <si>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</si>
  <si>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预备费及预留</t>
  </si>
  <si>
    <t>预留</t>
  </si>
  <si>
    <t>赠与</t>
  </si>
  <si>
    <t>对民间非营利组织和群众性自治组织补贴</t>
  </si>
  <si>
    <t>2300601</t>
  </si>
  <si>
    <t>行标签</t>
  </si>
  <si>
    <t>求和项:预算审核数</t>
  </si>
  <si>
    <t>2010301</t>
  </si>
  <si>
    <t>2010302</t>
  </si>
  <si>
    <t>2010350</t>
  </si>
  <si>
    <t>2010399</t>
  </si>
  <si>
    <t>2010601</t>
  </si>
  <si>
    <t>2012999</t>
  </si>
  <si>
    <t>2013299</t>
  </si>
  <si>
    <t>2030607</t>
  </si>
  <si>
    <t>2040201</t>
  </si>
  <si>
    <t>2040299</t>
  </si>
  <si>
    <t>2040601</t>
  </si>
  <si>
    <t>2040604</t>
  </si>
  <si>
    <t>2040610</t>
  </si>
  <si>
    <t>2049999</t>
  </si>
  <si>
    <t>2050201</t>
  </si>
  <si>
    <t>2050202</t>
  </si>
  <si>
    <t>2050203</t>
  </si>
  <si>
    <t>2050204</t>
  </si>
  <si>
    <t>2050299</t>
  </si>
  <si>
    <t>2050302</t>
  </si>
  <si>
    <t>2050701</t>
  </si>
  <si>
    <t>2050901</t>
  </si>
  <si>
    <t>2050999</t>
  </si>
  <si>
    <t>2059999</t>
  </si>
  <si>
    <t>2069999</t>
  </si>
  <si>
    <t>2080106</t>
  </si>
  <si>
    <t>2080208</t>
  </si>
  <si>
    <t>2080299</t>
  </si>
  <si>
    <t>2080501</t>
  </si>
  <si>
    <t>2080502</t>
  </si>
  <si>
    <t>2080505</t>
  </si>
  <si>
    <t>2080506</t>
  </si>
  <si>
    <t>2080805</t>
  </si>
  <si>
    <t>2080899</t>
  </si>
  <si>
    <t>2080901</t>
  </si>
  <si>
    <t>2081001</t>
  </si>
  <si>
    <t>2081002</t>
  </si>
  <si>
    <t>2081004</t>
  </si>
  <si>
    <t>2081901</t>
  </si>
  <si>
    <t>2081902</t>
  </si>
  <si>
    <t>2082001</t>
  </si>
  <si>
    <t>2082101</t>
  </si>
  <si>
    <t>2082102</t>
  </si>
  <si>
    <t>2082501</t>
  </si>
  <si>
    <t>2082502</t>
  </si>
  <si>
    <t>2082899</t>
  </si>
  <si>
    <t>2089999</t>
  </si>
  <si>
    <t>2100302</t>
  </si>
  <si>
    <t>2100399</t>
  </si>
  <si>
    <t>2100408</t>
  </si>
  <si>
    <t>2100499</t>
  </si>
  <si>
    <t>2100717</t>
  </si>
  <si>
    <t>2101101</t>
  </si>
  <si>
    <t>2101102</t>
  </si>
  <si>
    <t>2101103</t>
  </si>
  <si>
    <t>2101202</t>
  </si>
  <si>
    <t>2101399</t>
  </si>
  <si>
    <t>2110302</t>
  </si>
  <si>
    <t>2120101</t>
  </si>
  <si>
    <t>2120103</t>
  </si>
  <si>
    <t>2120199</t>
  </si>
  <si>
    <t>2129999</t>
  </si>
  <si>
    <t>2130103</t>
  </si>
  <si>
    <t>2130126</t>
  </si>
  <si>
    <t>2130199</t>
  </si>
  <si>
    <t>2130705</t>
  </si>
  <si>
    <t>2130803</t>
  </si>
  <si>
    <t>2150805</t>
  </si>
  <si>
    <t>2210201</t>
  </si>
  <si>
    <t>2210203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</si>
</sst>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_ "/>
    <numFmt numFmtId="178" formatCode="0_);[Red]\(0\)"/>
    <numFmt numFmtId="179" formatCode="#,##0_);[Red]\(#,##0\)"/>
  </numFmts>
  <fonts count="3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</font>
    <font>
      <b/>
      <sz val="11.5"/>
      <name val="宋体"/>
      <charset val="134"/>
    </font>
    <font>
      <sz val="11.5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b/>
      <sz val="11.5"/>
      <color theme="1"/>
      <name val="宋体"/>
      <charset val="134"/>
      <scheme val="minor"/>
    </font>
    <font>
      <sz val="11.5"/>
      <color theme="1"/>
      <name val="宋体"/>
      <charset val="134"/>
      <scheme val="minor"/>
    </font>
    <font>
      <b/>
      <sz val="11.5"/>
      <color rgb="FF000000"/>
      <name val="宋体"/>
      <charset val="134"/>
    </font>
    <font>
      <sz val="11.5"/>
      <color rgb="FF000000"/>
      <name val="宋体"/>
      <charset val="134"/>
    </font>
    <font>
      <sz val="1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color theme="1"/>
      <name val="黑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name val="黑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6" tint="0.799981688894314"/>
      </top>
      <bottom style="thin">
        <color theme="6" tint="0.79998168889431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10" applyNumberFormat="0" applyAlignment="0" applyProtection="0">
      <alignment vertical="center"/>
    </xf>
    <xf numFmtId="0" fontId="28" fillId="5" borderId="11" applyNumberFormat="0" applyAlignment="0" applyProtection="0">
      <alignment vertical="center"/>
    </xf>
    <xf numFmtId="0" fontId="29" fillId="5" borderId="10" applyNumberFormat="0" applyAlignment="0" applyProtection="0">
      <alignment vertical="center"/>
    </xf>
    <xf numFmtId="0" fontId="30" fillId="6" borderId="12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5" fillId="0" borderId="0" applyFont="0" applyFill="0" applyBorder="0" applyAlignment="0" applyProtection="0"/>
  </cellStyleXfs>
  <cellXfs count="131">
    <xf numFmtId="0" fontId="0" fillId="0" borderId="0" xfId="0">
      <alignment vertical="center"/>
    </xf>
    <xf numFmtId="0" fontId="1" fillId="0" borderId="1" xfId="0" applyNumberFormat="1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0" fillId="2" borderId="0" xfId="0" applyFill="1">
      <alignment vertical="center"/>
    </xf>
    <xf numFmtId="0" fontId="2" fillId="0" borderId="0" xfId="50" applyFont="1" applyFill="1" applyAlignment="1">
      <alignment vertical="center"/>
    </xf>
    <xf numFmtId="0" fontId="3" fillId="0" borderId="0" xfId="50" applyFont="1" applyFill="1" applyAlignment="1">
      <alignment vertical="center"/>
    </xf>
    <xf numFmtId="0" fontId="4" fillId="0" borderId="0" xfId="50" applyFont="1" applyFill="1" applyAlignment="1">
      <alignment vertical="center"/>
    </xf>
    <xf numFmtId="0" fontId="5" fillId="0" borderId="0" xfId="50" applyFont="1" applyFill="1" applyAlignment="1">
      <alignment vertical="center"/>
    </xf>
    <xf numFmtId="0" fontId="6" fillId="0" borderId="0" xfId="50" applyFont="1" applyFill="1" applyAlignment="1">
      <alignment vertical="center"/>
    </xf>
    <xf numFmtId="176" fontId="6" fillId="0" borderId="0" xfId="50" applyNumberFormat="1" applyFont="1" applyFill="1" applyAlignment="1">
      <alignment vertical="center"/>
    </xf>
    <xf numFmtId="0" fontId="7" fillId="0" borderId="0" xfId="50" applyNumberFormat="1" applyFont="1" applyFill="1" applyAlignment="1">
      <alignment horizontal="center" vertical="center" wrapText="1"/>
    </xf>
    <xf numFmtId="176" fontId="7" fillId="0" borderId="0" xfId="50" applyNumberFormat="1" applyFont="1" applyFill="1" applyAlignment="1">
      <alignment horizontal="center" vertical="center" wrapText="1"/>
    </xf>
    <xf numFmtId="0" fontId="2" fillId="0" borderId="0" xfId="50" applyFont="1" applyFill="1" applyBorder="1" applyAlignment="1">
      <alignment horizontal="center" vertical="center"/>
    </xf>
    <xf numFmtId="176" fontId="2" fillId="0" borderId="0" xfId="50" applyNumberFormat="1" applyFont="1" applyFill="1" applyBorder="1" applyAlignment="1">
      <alignment horizontal="center" vertical="center"/>
    </xf>
    <xf numFmtId="10" fontId="4" fillId="0" borderId="0" xfId="3" applyNumberFormat="1" applyFont="1" applyFill="1" applyAlignment="1">
      <alignment horizontal="right" vertical="center"/>
    </xf>
    <xf numFmtId="0" fontId="2" fillId="0" borderId="2" xfId="50" applyFont="1" applyFill="1" applyBorder="1" applyAlignment="1">
      <alignment horizontal="center" vertical="center"/>
    </xf>
    <xf numFmtId="176" fontId="2" fillId="0" borderId="2" xfId="50" applyNumberFormat="1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left" vertical="center"/>
    </xf>
    <xf numFmtId="0" fontId="3" fillId="0" borderId="4" xfId="50" applyFont="1" applyFill="1" applyBorder="1" applyAlignment="1">
      <alignment horizontal="left" vertical="center"/>
    </xf>
    <xf numFmtId="176" fontId="3" fillId="0" borderId="2" xfId="52" applyNumberFormat="1" applyFont="1" applyFill="1" applyBorder="1" applyAlignment="1">
      <alignment vertical="center"/>
    </xf>
    <xf numFmtId="0" fontId="8" fillId="0" borderId="2" xfId="50" applyFont="1" applyFill="1" applyBorder="1" applyAlignment="1">
      <alignment horizontal="left" vertical="center" wrapText="1"/>
    </xf>
    <xf numFmtId="0" fontId="9" fillId="0" borderId="2" xfId="50" applyFont="1" applyFill="1" applyBorder="1" applyAlignment="1">
      <alignment horizontal="left" vertical="center" wrapText="1"/>
    </xf>
    <xf numFmtId="0" fontId="9" fillId="0" borderId="2" xfId="50" applyFont="1" applyFill="1" applyBorder="1" applyAlignment="1">
      <alignment horizontal="left" vertical="center" wrapText="1" indent="1"/>
    </xf>
    <xf numFmtId="177" fontId="4" fillId="0" borderId="2" xfId="50" applyNumberFormat="1" applyFont="1" applyFill="1" applyBorder="1" applyAlignment="1">
      <alignment vertical="center"/>
    </xf>
    <xf numFmtId="177" fontId="4" fillId="0" borderId="2" xfId="50" applyNumberFormat="1" applyFont="1" applyFill="1" applyBorder="1" applyAlignment="1">
      <alignment vertical="center"/>
    </xf>
    <xf numFmtId="176" fontId="3" fillId="0" borderId="2" xfId="52" applyNumberFormat="1" applyFont="1" applyFill="1" applyBorder="1" applyAlignment="1">
      <alignment vertical="center"/>
    </xf>
    <xf numFmtId="176" fontId="4" fillId="0" borderId="2" xfId="52" applyNumberFormat="1" applyFont="1" applyFill="1" applyBorder="1" applyAlignment="1">
      <alignment vertical="center"/>
    </xf>
    <xf numFmtId="0" fontId="10" fillId="0" borderId="3" xfId="50" applyFont="1" applyFill="1" applyBorder="1" applyAlignment="1">
      <alignment horizontal="left" vertical="center"/>
    </xf>
    <xf numFmtId="0" fontId="10" fillId="0" borderId="4" xfId="50" applyFont="1" applyFill="1" applyBorder="1" applyAlignment="1">
      <alignment horizontal="left" vertical="center"/>
    </xf>
    <xf numFmtId="49" fontId="10" fillId="0" borderId="2" xfId="50" applyNumberFormat="1" applyFont="1" applyFill="1" applyBorder="1" applyAlignment="1">
      <alignment horizontal="left" vertical="center" wrapText="1"/>
    </xf>
    <xf numFmtId="0" fontId="10" fillId="0" borderId="2" xfId="50" applyFont="1" applyFill="1" applyBorder="1" applyAlignment="1">
      <alignment horizontal="left" vertical="center" wrapText="1" indent="1"/>
    </xf>
    <xf numFmtId="176" fontId="2" fillId="0" borderId="2" xfId="50" applyNumberFormat="1" applyFont="1" applyFill="1" applyBorder="1" applyAlignment="1">
      <alignment horizontal="right" vertical="center"/>
    </xf>
    <xf numFmtId="41" fontId="0" fillId="0" borderId="2" xfId="50" applyNumberFormat="1" applyFont="1" applyFill="1" applyBorder="1">
      <alignment vertical="center"/>
    </xf>
    <xf numFmtId="0" fontId="10" fillId="0" borderId="2" xfId="50" applyFont="1" applyFill="1" applyBorder="1" applyAlignment="1">
      <alignment horizontal="left" vertical="center" wrapText="1"/>
    </xf>
    <xf numFmtId="41" fontId="0" fillId="0" borderId="2" xfId="50" applyNumberFormat="1" applyFont="1" applyBorder="1">
      <alignment vertical="center"/>
    </xf>
    <xf numFmtId="49" fontId="11" fillId="0" borderId="2" xfId="50" applyNumberFormat="1" applyFont="1" applyFill="1" applyBorder="1" applyAlignment="1">
      <alignment horizontal="left" vertical="center" wrapText="1"/>
    </xf>
    <xf numFmtId="0" fontId="11" fillId="0" borderId="2" xfId="50" applyFont="1" applyFill="1" applyBorder="1" applyAlignment="1">
      <alignment horizontal="left" vertical="center" wrapText="1" indent="1"/>
    </xf>
    <xf numFmtId="0" fontId="11" fillId="0" borderId="2" xfId="50" applyFont="1" applyFill="1" applyBorder="1" applyAlignment="1">
      <alignment horizontal="left" vertical="center" wrapText="1"/>
    </xf>
    <xf numFmtId="0" fontId="11" fillId="0" borderId="2" xfId="50" applyFont="1" applyFill="1" applyBorder="1" applyAlignment="1">
      <alignment vertical="center" wrapText="1"/>
    </xf>
    <xf numFmtId="0" fontId="3" fillId="0" borderId="2" xfId="50" applyFont="1" applyFill="1" applyBorder="1" applyAlignment="1">
      <alignment horizontal="center" vertical="center"/>
    </xf>
    <xf numFmtId="0" fontId="12" fillId="0" borderId="0" xfId="51" applyFont="1">
      <alignment vertical="center"/>
    </xf>
    <xf numFmtId="0" fontId="0" fillId="0" borderId="0" xfId="51" applyFont="1">
      <alignment vertical="center"/>
    </xf>
    <xf numFmtId="0" fontId="0" fillId="0" borderId="0" xfId="51">
      <alignment vertical="center"/>
    </xf>
    <xf numFmtId="176" fontId="0" fillId="0" borderId="0" xfId="51" applyNumberFormat="1">
      <alignment vertical="center"/>
    </xf>
    <xf numFmtId="0" fontId="0" fillId="0" borderId="0" xfId="51" applyFont="1" applyFill="1" applyAlignment="1">
      <alignment vertical="center"/>
    </xf>
    <xf numFmtId="0" fontId="13" fillId="0" borderId="0" xfId="51" applyFont="1" applyAlignment="1">
      <alignment horizontal="center" vertical="center" wrapText="1"/>
    </xf>
    <xf numFmtId="0" fontId="14" fillId="0" borderId="0" xfId="51" applyFont="1" applyAlignment="1">
      <alignment horizontal="center" vertical="center"/>
    </xf>
    <xf numFmtId="10" fontId="4" fillId="0" borderId="0" xfId="49" applyNumberFormat="1" applyFont="1" applyFill="1" applyAlignment="1">
      <alignment horizontal="right" vertical="center"/>
    </xf>
    <xf numFmtId="0" fontId="2" fillId="0" borderId="5" xfId="51" applyFont="1" applyFill="1" applyBorder="1" applyAlignment="1">
      <alignment horizontal="center" vertical="center"/>
    </xf>
    <xf numFmtId="176" fontId="3" fillId="0" borderId="5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left" vertical="center"/>
    </xf>
    <xf numFmtId="176" fontId="3" fillId="0" borderId="2" xfId="52" applyNumberFormat="1" applyFont="1" applyFill="1" applyBorder="1" applyAlignment="1" applyProtection="1">
      <alignment horizontal="right" vertical="center"/>
    </xf>
    <xf numFmtId="49" fontId="10" fillId="0" borderId="2" xfId="51" applyNumberFormat="1" applyFont="1" applyFill="1" applyBorder="1" applyAlignment="1">
      <alignment horizontal="left" vertical="center" wrapText="1"/>
    </xf>
    <xf numFmtId="0" fontId="10" fillId="0" borderId="2" xfId="51" applyFont="1" applyFill="1" applyBorder="1" applyAlignment="1">
      <alignment horizontal="left" vertical="center" wrapText="1"/>
    </xf>
    <xf numFmtId="49" fontId="11" fillId="0" borderId="2" xfId="51" applyNumberFormat="1" applyFont="1" applyFill="1" applyBorder="1" applyAlignment="1">
      <alignment horizontal="left" vertical="center" wrapText="1"/>
    </xf>
    <xf numFmtId="0" fontId="11" fillId="0" borderId="2" xfId="51" applyFont="1" applyFill="1" applyBorder="1" applyAlignment="1">
      <alignment horizontal="left" vertical="center" wrapText="1" indent="1"/>
    </xf>
    <xf numFmtId="176" fontId="15" fillId="0" borderId="2" xfId="51" applyNumberFormat="1" applyFont="1" applyFill="1" applyBorder="1" applyAlignment="1">
      <alignment horizontal="right" vertical="center"/>
    </xf>
    <xf numFmtId="49" fontId="4" fillId="0" borderId="2" xfId="51" applyNumberFormat="1" applyFont="1" applyFill="1" applyBorder="1" applyAlignment="1">
      <alignment horizontal="left" vertical="center" wrapText="1"/>
    </xf>
    <xf numFmtId="0" fontId="4" fillId="0" borderId="2" xfId="51" applyFont="1" applyFill="1" applyBorder="1" applyAlignment="1">
      <alignment horizontal="left" vertical="center" wrapText="1" indent="1"/>
    </xf>
    <xf numFmtId="176" fontId="12" fillId="0" borderId="0" xfId="51" applyNumberFormat="1" applyFont="1">
      <alignment vertical="center"/>
    </xf>
    <xf numFmtId="178" fontId="0" fillId="0" borderId="2" xfId="0" applyNumberFormat="1" applyFill="1" applyBorder="1" applyAlignment="1">
      <alignment vertical="center"/>
    </xf>
    <xf numFmtId="176" fontId="15" fillId="0" borderId="0" xfId="51" applyNumberFormat="1" applyFont="1" applyFill="1" applyBorder="1" applyAlignment="1">
      <alignment horizontal="right" vertical="center"/>
    </xf>
    <xf numFmtId="176" fontId="4" fillId="0" borderId="2" xfId="52" applyNumberFormat="1" applyFont="1" applyFill="1" applyBorder="1" applyAlignment="1" applyProtection="1">
      <alignment horizontal="right" vertical="center"/>
    </xf>
    <xf numFmtId="176" fontId="0" fillId="0" borderId="0" xfId="51" applyNumberFormat="1" applyFont="1">
      <alignment vertical="center"/>
    </xf>
    <xf numFmtId="0" fontId="10" fillId="0" borderId="3" xfId="51" applyFont="1" applyFill="1" applyBorder="1" applyAlignment="1">
      <alignment horizontal="left" vertical="center"/>
    </xf>
    <xf numFmtId="0" fontId="10" fillId="0" borderId="4" xfId="51" applyFont="1" applyFill="1" applyBorder="1" applyAlignment="1">
      <alignment horizontal="left" vertical="center"/>
    </xf>
    <xf numFmtId="176" fontId="2" fillId="0" borderId="2" xfId="51" applyNumberFormat="1" applyFont="1" applyFill="1" applyBorder="1" applyAlignment="1">
      <alignment horizontal="right" vertical="center"/>
    </xf>
    <xf numFmtId="0" fontId="10" fillId="0" borderId="2" xfId="51" applyFont="1" applyFill="1" applyBorder="1" applyAlignment="1">
      <alignment horizontal="left" vertical="center" wrapText="1" indent="1"/>
    </xf>
    <xf numFmtId="177" fontId="16" fillId="0" borderId="2" xfId="51" applyNumberFormat="1" applyFont="1" applyBorder="1">
      <alignment vertical="center"/>
    </xf>
    <xf numFmtId="177" fontId="16" fillId="0" borderId="2" xfId="51" applyNumberFormat="1" applyFont="1" applyFill="1" applyBorder="1">
      <alignment vertical="center"/>
    </xf>
    <xf numFmtId="41" fontId="0" fillId="0" borderId="2" xfId="51" applyNumberFormat="1" applyFont="1" applyBorder="1">
      <alignment vertical="center"/>
    </xf>
    <xf numFmtId="0" fontId="11" fillId="0" borderId="2" xfId="51" applyFont="1" applyFill="1" applyBorder="1" applyAlignment="1">
      <alignment horizontal="left" vertical="center" wrapText="1"/>
    </xf>
    <xf numFmtId="41" fontId="16" fillId="0" borderId="2" xfId="51" applyNumberFormat="1" applyFont="1" applyBorder="1">
      <alignment vertical="center"/>
    </xf>
    <xf numFmtId="0" fontId="3" fillId="0" borderId="2" xfId="51" applyFont="1" applyFill="1" applyBorder="1" applyAlignment="1">
      <alignment horizontal="center" vertical="center"/>
    </xf>
    <xf numFmtId="0" fontId="0" fillId="0" borderId="0" xfId="50" applyFont="1">
      <alignment vertical="center"/>
    </xf>
    <xf numFmtId="0" fontId="0" fillId="0" borderId="0" xfId="50">
      <alignment vertical="center"/>
    </xf>
    <xf numFmtId="10" fontId="6" fillId="0" borderId="0" xfId="50" applyNumberFormat="1" applyFont="1" applyFill="1" applyAlignment="1">
      <alignment vertical="center"/>
    </xf>
    <xf numFmtId="10" fontId="4" fillId="0" borderId="0" xfId="3" applyNumberFormat="1" applyFont="1" applyFill="1" applyAlignment="1">
      <alignment horizontal="right" vertical="center"/>
    </xf>
    <xf numFmtId="0" fontId="3" fillId="0" borderId="5" xfId="50" applyFont="1" applyFill="1" applyBorder="1" applyAlignment="1">
      <alignment horizontal="center" vertical="center"/>
    </xf>
    <xf numFmtId="176" fontId="3" fillId="0" borderId="5" xfId="50" applyNumberFormat="1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vertical="center"/>
    </xf>
    <xf numFmtId="176" fontId="3" fillId="0" borderId="2" xfId="52" applyNumberFormat="1" applyFont="1" applyFill="1" applyBorder="1" applyAlignment="1">
      <alignment horizontal="right" vertical="center"/>
    </xf>
    <xf numFmtId="0" fontId="3" fillId="0" borderId="2" xfId="50" applyFont="1" applyFill="1" applyBorder="1" applyAlignment="1">
      <alignment horizontal="left" vertical="center"/>
    </xf>
    <xf numFmtId="176" fontId="2" fillId="0" borderId="2" xfId="52" applyNumberFormat="1" applyFont="1" applyFill="1" applyBorder="1" applyAlignment="1">
      <alignment horizontal="right" vertical="center"/>
    </xf>
    <xf numFmtId="176" fontId="0" fillId="0" borderId="0" xfId="50" applyNumberFormat="1">
      <alignment vertical="center"/>
    </xf>
    <xf numFmtId="0" fontId="4" fillId="0" borderId="2" xfId="50" applyFont="1" applyFill="1" applyBorder="1" applyAlignment="1">
      <alignment horizontal="left" vertical="center"/>
    </xf>
    <xf numFmtId="0" fontId="4" fillId="0" borderId="2" xfId="50" applyFont="1" applyFill="1" applyBorder="1" applyAlignment="1">
      <alignment horizontal="left" vertical="center" indent="1"/>
    </xf>
    <xf numFmtId="177" fontId="0" fillId="0" borderId="2" xfId="50" applyNumberFormat="1" applyBorder="1">
      <alignment vertical="center"/>
    </xf>
    <xf numFmtId="176" fontId="15" fillId="0" borderId="2" xfId="52" applyNumberFormat="1" applyFont="1" applyFill="1" applyBorder="1" applyAlignment="1">
      <alignment horizontal="right" vertical="center"/>
    </xf>
    <xf numFmtId="0" fontId="4" fillId="0" borderId="2" xfId="50" applyFont="1" applyFill="1" applyBorder="1" applyAlignment="1">
      <alignment vertical="center"/>
    </xf>
    <xf numFmtId="179" fontId="0" fillId="0" borderId="0" xfId="50" applyNumberFormat="1" applyBorder="1">
      <alignment vertical="center"/>
    </xf>
    <xf numFmtId="176" fontId="4" fillId="0" borderId="2" xfId="52" applyNumberFormat="1" applyFont="1" applyFill="1" applyBorder="1" applyAlignment="1">
      <alignment horizontal="right" vertical="center"/>
    </xf>
    <xf numFmtId="1" fontId="4" fillId="0" borderId="2" xfId="50" applyNumberFormat="1" applyFont="1" applyFill="1" applyBorder="1" applyAlignment="1" applyProtection="1">
      <alignment horizontal="left" vertical="center"/>
      <protection locked="0"/>
    </xf>
    <xf numFmtId="0" fontId="4" fillId="0" borderId="2" xfId="50" applyNumberFormat="1" applyFont="1" applyFill="1" applyBorder="1" applyAlignment="1" applyProtection="1">
      <alignment horizontal="left" vertical="center"/>
      <protection locked="0"/>
    </xf>
    <xf numFmtId="0" fontId="4" fillId="0" borderId="2" xfId="50" applyNumberFormat="1" applyFont="1" applyFill="1" applyBorder="1" applyAlignment="1" applyProtection="1">
      <alignment horizontal="left" vertical="center" indent="1"/>
      <protection locked="0"/>
    </xf>
    <xf numFmtId="1" fontId="4" fillId="0" borderId="2" xfId="50" applyNumberFormat="1" applyFont="1" applyFill="1" applyBorder="1" applyAlignment="1" applyProtection="1">
      <alignment horizontal="left" vertical="center" indent="1"/>
      <protection locked="0"/>
    </xf>
    <xf numFmtId="1" fontId="3" fillId="0" borderId="2" xfId="50" applyNumberFormat="1" applyFont="1" applyFill="1" applyBorder="1" applyAlignment="1" applyProtection="1">
      <alignment horizontal="left" vertical="center"/>
      <protection locked="0"/>
    </xf>
    <xf numFmtId="1" fontId="3" fillId="0" borderId="2" xfId="50" applyNumberFormat="1" applyFont="1" applyBorder="1" applyAlignment="1" applyProtection="1">
      <alignment horizontal="left" vertical="center"/>
      <protection locked="0"/>
    </xf>
    <xf numFmtId="1" fontId="4" fillId="0" borderId="2" xfId="50" applyNumberFormat="1" applyFont="1" applyBorder="1" applyAlignment="1" applyProtection="1">
      <alignment horizontal="left" vertical="center"/>
      <protection locked="0"/>
    </xf>
    <xf numFmtId="41" fontId="16" fillId="0" borderId="2" xfId="50" applyNumberFormat="1" applyFont="1" applyBorder="1">
      <alignment vertical="center"/>
    </xf>
    <xf numFmtId="1" fontId="3" fillId="0" borderId="2" xfId="50" applyNumberFormat="1" applyFont="1" applyFill="1" applyBorder="1" applyAlignment="1" applyProtection="1">
      <alignment horizontal="left" vertical="center" indent="1"/>
      <protection locked="0"/>
    </xf>
    <xf numFmtId="1" fontId="4" fillId="0" borderId="2" xfId="50" applyNumberFormat="1" applyFont="1" applyFill="1" applyBorder="1" applyAlignment="1" applyProtection="1">
      <alignment horizontal="left" vertical="center" indent="2"/>
      <protection locked="0"/>
    </xf>
    <xf numFmtId="1" fontId="3" fillId="0" borderId="2" xfId="50" applyNumberFormat="1" applyFont="1" applyFill="1" applyBorder="1" applyAlignment="1" applyProtection="1">
      <alignment horizontal="left" vertical="center" indent="2"/>
      <protection locked="0"/>
    </xf>
    <xf numFmtId="1" fontId="3" fillId="0" borderId="2" xfId="50" applyNumberFormat="1" applyFont="1" applyFill="1" applyBorder="1" applyAlignment="1" applyProtection="1">
      <alignment vertical="center"/>
      <protection locked="0"/>
    </xf>
    <xf numFmtId="0" fontId="5" fillId="0" borderId="0" xfId="50" applyFont="1" applyAlignment="1"/>
    <xf numFmtId="176" fontId="4" fillId="0" borderId="0" xfId="50" applyNumberFormat="1" applyFont="1" applyAlignment="1"/>
    <xf numFmtId="0" fontId="17" fillId="0" borderId="0" xfId="50" applyNumberFormat="1" applyFont="1" applyFill="1" applyAlignment="1">
      <alignment horizontal="center" vertical="center"/>
    </xf>
    <xf numFmtId="0" fontId="6" fillId="0" borderId="3" xfId="50" applyFont="1" applyFill="1" applyBorder="1" applyAlignment="1">
      <alignment horizontal="center" vertical="center"/>
    </xf>
    <xf numFmtId="0" fontId="5" fillId="0" borderId="6" xfId="50" applyFont="1" applyFill="1" applyBorder="1" applyAlignment="1"/>
    <xf numFmtId="0" fontId="6" fillId="0" borderId="6" xfId="50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/>
    </xf>
    <xf numFmtId="176" fontId="3" fillId="0" borderId="2" xfId="50" applyNumberFormat="1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vertical="center"/>
    </xf>
    <xf numFmtId="0" fontId="5" fillId="0" borderId="2" xfId="50" applyFont="1" applyFill="1" applyBorder="1" applyAlignment="1">
      <alignment horizontal="left" vertical="center"/>
    </xf>
    <xf numFmtId="176" fontId="3" fillId="0" borderId="2" xfId="50" applyNumberFormat="1" applyFont="1" applyBorder="1" applyAlignment="1">
      <alignment vertical="center"/>
    </xf>
    <xf numFmtId="0" fontId="5" fillId="0" borderId="2" xfId="50" applyFont="1" applyFill="1" applyBorder="1" applyAlignment="1">
      <alignment vertical="center"/>
    </xf>
    <xf numFmtId="0" fontId="5" fillId="0" borderId="2" xfId="50" applyFont="1" applyFill="1" applyBorder="1" applyAlignment="1">
      <alignment horizontal="left" vertical="center" wrapText="1"/>
    </xf>
    <xf numFmtId="41" fontId="5" fillId="0" borderId="2" xfId="50" applyNumberFormat="1" applyFont="1" applyBorder="1" applyAlignment="1">
      <alignment vertical="center"/>
    </xf>
    <xf numFmtId="176" fontId="4" fillId="0" borderId="2" xfId="50" applyNumberFormat="1" applyFont="1" applyBorder="1" applyAlignment="1">
      <alignment vertical="center"/>
    </xf>
    <xf numFmtId="10" fontId="5" fillId="0" borderId="0" xfId="50" applyNumberFormat="1" applyFont="1" applyAlignment="1"/>
    <xf numFmtId="0" fontId="6" fillId="0" borderId="2" xfId="50" applyFont="1" applyFill="1" applyBorder="1" applyAlignment="1">
      <alignment horizontal="left" vertical="center"/>
    </xf>
    <xf numFmtId="176" fontId="18" fillId="0" borderId="2" xfId="50" applyNumberFormat="1" applyFont="1" applyBorder="1" applyAlignment="1">
      <alignment vertical="center"/>
    </xf>
    <xf numFmtId="1" fontId="6" fillId="0" borderId="2" xfId="50" applyNumberFormat="1" applyFont="1" applyFill="1" applyBorder="1" applyAlignment="1" applyProtection="1">
      <alignment horizontal="left" vertical="center"/>
      <protection locked="0"/>
    </xf>
    <xf numFmtId="0" fontId="5" fillId="0" borderId="2" xfId="50" applyFont="1" applyBorder="1" applyAlignment="1">
      <alignment vertical="center"/>
    </xf>
    <xf numFmtId="0" fontId="5" fillId="0" borderId="2" xfId="50" applyFont="1" applyBorder="1" applyAlignment="1"/>
    <xf numFmtId="176" fontId="4" fillId="0" borderId="2" xfId="50" applyNumberFormat="1" applyFont="1" applyBorder="1" applyAlignment="1"/>
    <xf numFmtId="0" fontId="5" fillId="0" borderId="4" xfId="50" applyFont="1" applyFill="1" applyBorder="1" applyAlignment="1"/>
    <xf numFmtId="176" fontId="3" fillId="0" borderId="2" xfId="50" applyNumberFormat="1" applyFont="1" applyFill="1" applyBorder="1" applyAlignment="1">
      <alignment vertical="center"/>
    </xf>
    <xf numFmtId="176" fontId="5" fillId="0" borderId="0" xfId="50" applyNumberFormat="1" applyFont="1" applyAlignment="1"/>
    <xf numFmtId="1" fontId="5" fillId="0" borderId="2" xfId="50" applyNumberFormat="1" applyFont="1" applyFill="1" applyBorder="1" applyAlignment="1" applyProtection="1">
      <alignment horizontal="left" vertical="center"/>
      <protection locked="0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百分比 2" xfId="49"/>
    <cellStyle name="常规 2" xfId="50"/>
    <cellStyle name="常规 2 2" xfId="51"/>
    <cellStyle name="千位分隔 2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7"/>
  <sheetViews>
    <sheetView tabSelected="1" zoomScale="75" zoomScaleNormal="75" workbookViewId="0">
      <selection activeCell="H22" sqref="H22"/>
    </sheetView>
  </sheetViews>
  <sheetFormatPr defaultColWidth="9" defaultRowHeight="14.25" outlineLevelCol="7"/>
  <cols>
    <col min="1" max="1" width="9.25" style="104" customWidth="1"/>
    <col min="2" max="2" width="21.25" style="104" customWidth="1"/>
    <col min="3" max="3" width="14.5" style="105" customWidth="1"/>
    <col min="4" max="4" width="10.25" style="104" customWidth="1"/>
    <col min="5" max="5" width="27.375" style="104" customWidth="1"/>
    <col min="6" max="6" width="15.625" style="105" customWidth="1"/>
    <col min="7" max="7" width="13.25" style="104" customWidth="1"/>
    <col min="8" max="8" width="10.5" style="104" customWidth="1"/>
    <col min="9" max="16384" width="9" style="104"/>
  </cols>
  <sheetData>
    <row r="1" ht="27.75" customHeight="1"/>
    <row r="2" ht="22.9" customHeight="1" spans="1:6">
      <c r="A2" s="106" t="s">
        <v>0</v>
      </c>
      <c r="B2" s="106"/>
      <c r="C2" s="106"/>
      <c r="D2" s="106"/>
      <c r="E2" s="106"/>
      <c r="F2" s="106"/>
    </row>
    <row r="3" ht="23.25" customHeight="1" spans="6:6">
      <c r="F3" s="77" t="s">
        <v>1</v>
      </c>
    </row>
    <row r="4" ht="17.65" customHeight="1" spans="1:6">
      <c r="A4" s="107" t="s">
        <v>2</v>
      </c>
      <c r="B4" s="108"/>
      <c r="C4" s="108"/>
      <c r="D4" s="107" t="s">
        <v>3</v>
      </c>
      <c r="E4" s="109"/>
      <c r="F4" s="109"/>
    </row>
    <row r="5" ht="31.9" customHeight="1" spans="1:6">
      <c r="A5" s="110" t="s">
        <v>4</v>
      </c>
      <c r="B5" s="111" t="s">
        <v>5</v>
      </c>
      <c r="C5" s="112" t="s">
        <v>6</v>
      </c>
      <c r="D5" s="110" t="s">
        <v>4</v>
      </c>
      <c r="E5" s="111" t="s">
        <v>5</v>
      </c>
      <c r="F5" s="112" t="s">
        <v>6</v>
      </c>
    </row>
    <row r="6" ht="19.5" customHeight="1" spans="1:6">
      <c r="A6" s="113" t="s">
        <v>7</v>
      </c>
      <c r="B6" s="113"/>
      <c r="C6" s="25">
        <f>C7+C8</f>
        <v>19708</v>
      </c>
      <c r="D6" s="113" t="s">
        <v>8</v>
      </c>
      <c r="E6" s="114"/>
      <c r="F6" s="115">
        <f>SUM(F7:F29)</f>
        <v>15406</v>
      </c>
    </row>
    <row r="7" ht="19.5" customHeight="1" spans="1:8">
      <c r="A7" s="114">
        <v>101</v>
      </c>
      <c r="B7" s="116" t="s">
        <v>9</v>
      </c>
      <c r="C7" s="26">
        <f>镇一般预算收入!C6</f>
        <v>13811</v>
      </c>
      <c r="D7" s="117">
        <v>201</v>
      </c>
      <c r="E7" s="118" t="s">
        <v>10</v>
      </c>
      <c r="F7" s="119">
        <f>'镇一般预算支出-功能'!C7</f>
        <v>1749</v>
      </c>
      <c r="G7" s="120"/>
      <c r="H7" s="120"/>
    </row>
    <row r="8" ht="19.5" customHeight="1" spans="1:8">
      <c r="A8" s="114">
        <v>103</v>
      </c>
      <c r="B8" s="116" t="s">
        <v>11</v>
      </c>
      <c r="C8" s="119">
        <f>镇一般预算收入!C21</f>
        <v>5897</v>
      </c>
      <c r="D8" s="117">
        <v>203</v>
      </c>
      <c r="E8" s="118" t="s">
        <v>12</v>
      </c>
      <c r="F8" s="119">
        <f>'镇一般预算支出-功能'!C275</f>
        <v>20</v>
      </c>
      <c r="G8" s="120"/>
      <c r="H8" s="120"/>
    </row>
    <row r="9" ht="19.5" customHeight="1" spans="1:8">
      <c r="A9" s="121" t="s">
        <v>13</v>
      </c>
      <c r="B9" s="113"/>
      <c r="C9" s="115">
        <f>C10+C11+C12+C13</f>
        <v>886</v>
      </c>
      <c r="D9" s="117">
        <v>204</v>
      </c>
      <c r="E9" s="118" t="s">
        <v>14</v>
      </c>
      <c r="F9" s="119">
        <f>'镇一般预算支出-功能'!C294</f>
        <v>590</v>
      </c>
      <c r="G9" s="120"/>
      <c r="H9" s="120"/>
    </row>
    <row r="10" ht="19.5" customHeight="1" spans="1:8">
      <c r="A10" s="114">
        <v>11001</v>
      </c>
      <c r="B10" s="116" t="s">
        <v>15</v>
      </c>
      <c r="C10" s="122">
        <f>镇一般预算收入!C32</f>
        <v>886</v>
      </c>
      <c r="D10" s="117">
        <v>205</v>
      </c>
      <c r="E10" s="118" t="s">
        <v>16</v>
      </c>
      <c r="F10" s="119">
        <f>'镇一般预算支出-功能'!C384</f>
        <v>3792</v>
      </c>
      <c r="G10" s="120"/>
      <c r="H10" s="120"/>
    </row>
    <row r="11" ht="19.5" customHeight="1" spans="1:8">
      <c r="A11" s="114">
        <v>11002</v>
      </c>
      <c r="B11" s="116" t="s">
        <v>17</v>
      </c>
      <c r="C11" s="122">
        <f>镇一般预算收入!C38</f>
        <v>0</v>
      </c>
      <c r="D11" s="117">
        <v>206</v>
      </c>
      <c r="E11" s="118" t="s">
        <v>18</v>
      </c>
      <c r="F11" s="34">
        <f>'镇一般预算支出-功能'!C436</f>
        <v>0</v>
      </c>
      <c r="G11" s="120"/>
      <c r="H11" s="120"/>
    </row>
    <row r="12" ht="19.5" customHeight="1" spans="1:8">
      <c r="A12" s="130">
        <v>11003</v>
      </c>
      <c r="B12" s="130" t="s">
        <v>19</v>
      </c>
      <c r="C12" s="34">
        <f>镇一般预算收入!C59</f>
        <v>0</v>
      </c>
      <c r="D12" s="117">
        <v>207</v>
      </c>
      <c r="E12" s="118" t="s">
        <v>20</v>
      </c>
      <c r="F12" s="119">
        <f>'镇一般预算支出-功能'!C492</f>
        <v>2</v>
      </c>
      <c r="G12" s="120"/>
      <c r="H12" s="120"/>
    </row>
    <row r="13" ht="19.5" customHeight="1" spans="1:8">
      <c r="A13" s="130">
        <v>11004</v>
      </c>
      <c r="B13" s="130" t="s">
        <v>21</v>
      </c>
      <c r="C13" s="122">
        <f>镇一般预算收入!C60</f>
        <v>0</v>
      </c>
      <c r="D13" s="117">
        <v>208</v>
      </c>
      <c r="E13" s="118" t="s">
        <v>22</v>
      </c>
      <c r="F13" s="119">
        <f>'镇一般预算支出-功能'!C549</f>
        <v>1699</v>
      </c>
      <c r="G13" s="120"/>
      <c r="H13" s="120"/>
    </row>
    <row r="14" ht="19.5" customHeight="1" spans="1:8">
      <c r="A14" s="123" t="s">
        <v>23</v>
      </c>
      <c r="B14" s="123"/>
      <c r="C14" s="34">
        <f>镇一般预算收入!C67</f>
        <v>0</v>
      </c>
      <c r="D14" s="117">
        <v>210</v>
      </c>
      <c r="E14" s="118" t="s">
        <v>24</v>
      </c>
      <c r="F14" s="119">
        <f>'镇一般预算支出-功能'!C675</f>
        <v>1674</v>
      </c>
      <c r="G14" s="120"/>
      <c r="H14" s="120"/>
    </row>
    <row r="15" ht="19.5" customHeight="1" spans="1:8">
      <c r="A15" s="121" t="s">
        <v>25</v>
      </c>
      <c r="B15" s="113"/>
      <c r="C15" s="34">
        <f>镇一般预算收入!C70</f>
        <v>0</v>
      </c>
      <c r="D15" s="117">
        <v>211</v>
      </c>
      <c r="E15" s="118" t="s">
        <v>26</v>
      </c>
      <c r="F15" s="34">
        <f>'镇一般预算支出-功能'!C744</f>
        <v>13</v>
      </c>
      <c r="G15" s="120"/>
      <c r="H15" s="120"/>
    </row>
    <row r="16" ht="19.5" customHeight="1" spans="1:8">
      <c r="A16" s="121" t="s">
        <v>27</v>
      </c>
      <c r="B16" s="113"/>
      <c r="C16" s="34">
        <f>镇一般预算收入!C72</f>
        <v>0</v>
      </c>
      <c r="D16" s="117">
        <v>212</v>
      </c>
      <c r="E16" s="118" t="s">
        <v>28</v>
      </c>
      <c r="F16" s="119">
        <f>'镇一般预算支出-功能'!C813</f>
        <v>3523</v>
      </c>
      <c r="G16" s="120"/>
      <c r="H16" s="120"/>
    </row>
    <row r="17" ht="19.5" customHeight="1" spans="1:8">
      <c r="A17" s="121" t="s">
        <v>29</v>
      </c>
      <c r="B17" s="124"/>
      <c r="C17" s="34">
        <f>镇一般预算收入!C76</f>
        <v>0</v>
      </c>
      <c r="D17" s="117">
        <v>213</v>
      </c>
      <c r="E17" s="118" t="s">
        <v>30</v>
      </c>
      <c r="F17" s="119">
        <f>'镇一般预算支出-功能'!C836</f>
        <v>1664</v>
      </c>
      <c r="G17" s="120"/>
      <c r="H17" s="120"/>
    </row>
    <row r="18" ht="19.5" customHeight="1" spans="1:8">
      <c r="A18" s="124"/>
      <c r="B18" s="124"/>
      <c r="C18" s="122"/>
      <c r="D18" s="117">
        <v>214</v>
      </c>
      <c r="E18" s="118" t="s">
        <v>31</v>
      </c>
      <c r="F18" s="119">
        <f>'镇一般预算支出-功能'!C943</f>
        <v>100</v>
      </c>
      <c r="G18" s="120"/>
      <c r="H18" s="120"/>
    </row>
    <row r="19" ht="19.5" customHeight="1" spans="1:8">
      <c r="A19" s="124"/>
      <c r="B19" s="124"/>
      <c r="C19" s="122"/>
      <c r="D19" s="117">
        <v>215</v>
      </c>
      <c r="E19" s="118" t="s">
        <v>32</v>
      </c>
      <c r="F19" s="34">
        <f>'镇一般预算支出-功能'!C1001</f>
        <v>0</v>
      </c>
      <c r="G19" s="120"/>
      <c r="H19" s="120"/>
    </row>
    <row r="20" ht="19.5" customHeight="1" spans="1:8">
      <c r="A20" s="124"/>
      <c r="B20" s="124"/>
      <c r="C20" s="119"/>
      <c r="D20" s="117">
        <v>216</v>
      </c>
      <c r="E20" s="118" t="s">
        <v>33</v>
      </c>
      <c r="F20" s="34">
        <f>'镇一般预算支出-功能'!C1064</f>
        <v>0</v>
      </c>
      <c r="G20" s="120"/>
      <c r="H20" s="120"/>
    </row>
    <row r="21" ht="19.5" customHeight="1" spans="1:8">
      <c r="A21" s="124"/>
      <c r="B21" s="124"/>
      <c r="C21" s="119"/>
      <c r="D21" s="117">
        <v>217</v>
      </c>
      <c r="E21" s="118" t="s">
        <v>34</v>
      </c>
      <c r="F21" s="34">
        <f>'镇一般预算支出-功能'!C1084</f>
        <v>0</v>
      </c>
      <c r="G21" s="120"/>
      <c r="H21" s="120"/>
    </row>
    <row r="22" ht="19.5" customHeight="1" spans="1:8">
      <c r="A22" s="124"/>
      <c r="B22" s="124"/>
      <c r="C22" s="119"/>
      <c r="D22" s="117">
        <v>220</v>
      </c>
      <c r="E22" s="118" t="s">
        <v>35</v>
      </c>
      <c r="F22" s="34">
        <f>'镇一般预算支出-功能'!C1123</f>
        <v>1</v>
      </c>
      <c r="G22" s="120"/>
      <c r="H22" s="120"/>
    </row>
    <row r="23" ht="19.5" customHeight="1" spans="1:8">
      <c r="A23" s="124"/>
      <c r="B23" s="124"/>
      <c r="C23" s="119"/>
      <c r="D23" s="117">
        <v>221</v>
      </c>
      <c r="E23" s="118" t="s">
        <v>36</v>
      </c>
      <c r="F23" s="119">
        <f>'镇一般预算支出-功能'!C1168</f>
        <v>570</v>
      </c>
      <c r="G23" s="120"/>
      <c r="H23" s="120"/>
    </row>
    <row r="24" ht="19.5" customHeight="1" spans="1:8">
      <c r="A24" s="124"/>
      <c r="B24" s="124"/>
      <c r="C24" s="119"/>
      <c r="D24" s="117">
        <v>222</v>
      </c>
      <c r="E24" s="118" t="s">
        <v>37</v>
      </c>
      <c r="F24" s="34">
        <f>'镇一般预算支出-功能'!C1188</f>
        <v>0</v>
      </c>
      <c r="G24" s="120"/>
      <c r="H24" s="120"/>
    </row>
    <row r="25" ht="19.5" customHeight="1" spans="1:8">
      <c r="A25" s="124"/>
      <c r="B25" s="124"/>
      <c r="C25" s="119"/>
      <c r="D25" s="117">
        <v>224</v>
      </c>
      <c r="E25" s="118" t="s">
        <v>38</v>
      </c>
      <c r="F25" s="34">
        <f>'镇一般预算支出-功能'!C1231</f>
        <v>9</v>
      </c>
      <c r="G25" s="120"/>
      <c r="H25" s="120"/>
    </row>
    <row r="26" ht="19.5" customHeight="1" spans="1:7">
      <c r="A26" s="124"/>
      <c r="B26" s="124"/>
      <c r="C26" s="119"/>
      <c r="D26" s="117">
        <v>227</v>
      </c>
      <c r="E26" s="118" t="s">
        <v>39</v>
      </c>
      <c r="F26" s="34">
        <f>'镇一般预算支出-功能'!C1280</f>
        <v>0</v>
      </c>
      <c r="G26" s="120"/>
    </row>
    <row r="27" ht="19.5" customHeight="1" spans="1:7">
      <c r="A27" s="124"/>
      <c r="B27" s="124"/>
      <c r="C27" s="119"/>
      <c r="D27" s="117">
        <v>229</v>
      </c>
      <c r="E27" s="118" t="s">
        <v>40</v>
      </c>
      <c r="F27" s="34">
        <f>'镇一般预算支出-功能'!C1281</f>
        <v>0</v>
      </c>
      <c r="G27" s="120"/>
    </row>
    <row r="28" ht="19.5" customHeight="1" spans="1:7">
      <c r="A28" s="124"/>
      <c r="B28" s="124"/>
      <c r="C28" s="119"/>
      <c r="D28" s="117">
        <v>232</v>
      </c>
      <c r="E28" s="118" t="s">
        <v>41</v>
      </c>
      <c r="F28" s="34">
        <f>'镇一般预算支出-功能'!C1286</f>
        <v>0</v>
      </c>
      <c r="G28" s="120"/>
    </row>
    <row r="29" ht="19.5" customHeight="1" spans="1:7">
      <c r="A29" s="124"/>
      <c r="B29" s="124"/>
      <c r="C29" s="119"/>
      <c r="D29" s="117">
        <v>233</v>
      </c>
      <c r="E29" s="118" t="s">
        <v>42</v>
      </c>
      <c r="F29" s="34">
        <f>'镇一般预算支出-功能'!C1294</f>
        <v>0</v>
      </c>
      <c r="G29" s="120"/>
    </row>
    <row r="30" ht="19.5" customHeight="1" spans="1:6">
      <c r="A30" s="124"/>
      <c r="B30" s="124"/>
      <c r="C30" s="119"/>
      <c r="D30" s="121" t="s">
        <v>43</v>
      </c>
      <c r="E30" s="124"/>
      <c r="F30" s="115">
        <f>'镇一般预算支出-功能'!C1298</f>
        <v>5188</v>
      </c>
    </row>
    <row r="31" ht="19.5" customHeight="1" spans="1:6">
      <c r="A31" s="125"/>
      <c r="B31" s="125"/>
      <c r="C31" s="126"/>
      <c r="D31" s="121" t="s">
        <v>44</v>
      </c>
      <c r="E31" s="124"/>
      <c r="F31" s="34">
        <f>'镇一般预算支出-功能'!C1306</f>
        <v>0</v>
      </c>
    </row>
    <row r="32" ht="19.5" customHeight="1" spans="1:6">
      <c r="A32" s="125"/>
      <c r="B32" s="125"/>
      <c r="C32" s="126"/>
      <c r="D32" s="121" t="s">
        <v>45</v>
      </c>
      <c r="E32" s="124"/>
      <c r="F32" s="34">
        <f>'镇一般预算支出-功能'!C1309</f>
        <v>0</v>
      </c>
    </row>
    <row r="33" ht="19.5" customHeight="1" spans="1:6">
      <c r="A33" s="125"/>
      <c r="B33" s="125"/>
      <c r="C33" s="126"/>
      <c r="D33" s="121" t="s">
        <v>46</v>
      </c>
      <c r="E33" s="124"/>
      <c r="F33" s="34">
        <f>'镇一般预算支出-功能'!C1311</f>
        <v>0</v>
      </c>
    </row>
    <row r="34" ht="19.5" customHeight="1" spans="1:6">
      <c r="A34" s="107" t="s">
        <v>47</v>
      </c>
      <c r="B34" s="127"/>
      <c r="C34" s="128">
        <f>C6+C9+C14+C15+C16+C17</f>
        <v>20594</v>
      </c>
      <c r="D34" s="107" t="s">
        <v>48</v>
      </c>
      <c r="E34" s="127"/>
      <c r="F34" s="128">
        <f>F6+F30+F31+F32+F33</f>
        <v>20594</v>
      </c>
    </row>
    <row r="37" hidden="1" spans="5:5">
      <c r="E37" s="129">
        <f>F34-C34</f>
        <v>0</v>
      </c>
    </row>
  </sheetData>
  <mergeCells count="5">
    <mergeCell ref="A2:F2"/>
    <mergeCell ref="A4:C4"/>
    <mergeCell ref="D4:F4"/>
    <mergeCell ref="A34:B34"/>
    <mergeCell ref="D34:E34"/>
  </mergeCells>
  <pageMargins left="0.7" right="0.7" top="0.75" bottom="0.75" header="0.3" footer="0.3"/>
  <pageSetup paperSize="9" scale="9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zoomScale="75" zoomScaleNormal="75" workbookViewId="0">
      <selection activeCell="E34" sqref="E34"/>
    </sheetView>
  </sheetViews>
  <sheetFormatPr defaultColWidth="9" defaultRowHeight="14.25" outlineLevelCol="7"/>
  <cols>
    <col min="1" max="1" width="9.25" style="104" customWidth="1"/>
    <col min="2" max="2" width="21.25" style="104" customWidth="1"/>
    <col min="3" max="3" width="14.5" style="105" customWidth="1"/>
    <col min="4" max="4" width="10.25" style="104" customWidth="1"/>
    <col min="5" max="5" width="27.375" style="104" customWidth="1"/>
    <col min="6" max="6" width="15.625" style="105" customWidth="1"/>
    <col min="7" max="7" width="13.25" style="104" customWidth="1"/>
    <col min="8" max="8" width="10.5" style="104" customWidth="1"/>
    <col min="9" max="16384" width="9" style="104"/>
  </cols>
  <sheetData>
    <row r="1" ht="27.75" customHeight="1"/>
    <row r="2" ht="22.9" customHeight="1" spans="1:6">
      <c r="A2" s="106" t="s">
        <v>0</v>
      </c>
      <c r="B2" s="106"/>
      <c r="C2" s="106"/>
      <c r="D2" s="106"/>
      <c r="E2" s="106"/>
      <c r="F2" s="106"/>
    </row>
    <row r="3" ht="23.25" customHeight="1" spans="6:6">
      <c r="F3" s="77" t="s">
        <v>1</v>
      </c>
    </row>
    <row r="4" ht="17.65" customHeight="1" spans="1:6">
      <c r="A4" s="107" t="s">
        <v>2</v>
      </c>
      <c r="B4" s="108"/>
      <c r="C4" s="108"/>
      <c r="D4" s="107" t="s">
        <v>3</v>
      </c>
      <c r="E4" s="109"/>
      <c r="F4" s="109"/>
    </row>
    <row r="5" ht="31.9" customHeight="1" spans="1:6">
      <c r="A5" s="110" t="s">
        <v>4</v>
      </c>
      <c r="B5" s="111" t="s">
        <v>5</v>
      </c>
      <c r="C5" s="112" t="s">
        <v>6</v>
      </c>
      <c r="D5" s="110" t="s">
        <v>4</v>
      </c>
      <c r="E5" s="111" t="s">
        <v>5</v>
      </c>
      <c r="F5" s="112" t="s">
        <v>6</v>
      </c>
    </row>
    <row r="6" ht="19.5" customHeight="1" spans="1:6">
      <c r="A6" s="113" t="s">
        <v>7</v>
      </c>
      <c r="B6" s="113"/>
      <c r="C6" s="25">
        <f>C7+C8</f>
        <v>19708</v>
      </c>
      <c r="D6" s="113" t="s">
        <v>8</v>
      </c>
      <c r="E6" s="114"/>
      <c r="F6" s="115">
        <f>SUM(F7:F21)</f>
        <v>15406</v>
      </c>
    </row>
    <row r="7" ht="19.5" customHeight="1" spans="1:8">
      <c r="A7" s="114">
        <v>101</v>
      </c>
      <c r="B7" s="116" t="s">
        <v>9</v>
      </c>
      <c r="C7" s="26">
        <f>镇一般预算收入!C6</f>
        <v>13811</v>
      </c>
      <c r="D7" s="117">
        <v>201</v>
      </c>
      <c r="E7" s="118" t="s">
        <v>10</v>
      </c>
      <c r="F7" s="119">
        <f>'镇一般预算支出-功能'!C7</f>
        <v>1749</v>
      </c>
      <c r="G7" s="120"/>
      <c r="H7" s="120"/>
    </row>
    <row r="8" ht="19.5" customHeight="1" spans="1:8">
      <c r="A8" s="114">
        <v>103</v>
      </c>
      <c r="B8" s="116" t="s">
        <v>11</v>
      </c>
      <c r="C8" s="119">
        <f>镇一般预算收入!C21</f>
        <v>5897</v>
      </c>
      <c r="D8" s="117">
        <v>203</v>
      </c>
      <c r="E8" s="118" t="s">
        <v>12</v>
      </c>
      <c r="F8" s="119">
        <f>'镇一般预算支出-功能'!C275</f>
        <v>20</v>
      </c>
      <c r="G8" s="120"/>
      <c r="H8" s="120"/>
    </row>
    <row r="9" ht="19.5" customHeight="1" spans="1:8">
      <c r="A9" s="121" t="s">
        <v>13</v>
      </c>
      <c r="B9" s="113"/>
      <c r="C9" s="115">
        <f>C10</f>
        <v>886</v>
      </c>
      <c r="D9" s="117">
        <v>204</v>
      </c>
      <c r="E9" s="118" t="s">
        <v>14</v>
      </c>
      <c r="F9" s="119">
        <f>'镇一般预算支出-功能'!C294</f>
        <v>590</v>
      </c>
      <c r="G9" s="120"/>
      <c r="H9" s="120"/>
    </row>
    <row r="10" ht="19.5" customHeight="1" spans="1:8">
      <c r="A10" s="114">
        <v>11001</v>
      </c>
      <c r="B10" s="116" t="s">
        <v>15</v>
      </c>
      <c r="C10" s="122">
        <f>镇一般预算收入!C32</f>
        <v>886</v>
      </c>
      <c r="D10" s="117">
        <v>205</v>
      </c>
      <c r="E10" s="118" t="s">
        <v>16</v>
      </c>
      <c r="F10" s="119">
        <f>'镇一般预算支出-功能'!C384</f>
        <v>3792</v>
      </c>
      <c r="G10" s="120"/>
      <c r="H10" s="120"/>
    </row>
    <row r="11" ht="19.5" hidden="1" customHeight="1" spans="1:8">
      <c r="A11" s="114">
        <v>11002</v>
      </c>
      <c r="B11" s="116" t="s">
        <v>17</v>
      </c>
      <c r="C11" s="122">
        <f>镇一般预算收入!C38</f>
        <v>0</v>
      </c>
      <c r="D11" s="117">
        <v>206</v>
      </c>
      <c r="E11" s="118" t="s">
        <v>18</v>
      </c>
      <c r="F11" s="34">
        <f>'镇一般预算支出-功能'!C436</f>
        <v>0</v>
      </c>
      <c r="G11" s="120"/>
      <c r="H11" s="120"/>
    </row>
    <row r="12" ht="19.5" customHeight="1" spans="1:8">
      <c r="A12" s="123" t="s">
        <v>23</v>
      </c>
      <c r="B12" s="123"/>
      <c r="C12" s="34">
        <f>镇一般预算收入!C67</f>
        <v>0</v>
      </c>
      <c r="D12" s="117">
        <v>207</v>
      </c>
      <c r="E12" s="118" t="s">
        <v>20</v>
      </c>
      <c r="F12" s="119">
        <f>'镇一般预算支出-功能'!C492</f>
        <v>2</v>
      </c>
      <c r="G12" s="120"/>
      <c r="H12" s="120"/>
    </row>
    <row r="13" ht="19.5" customHeight="1" spans="1:8">
      <c r="A13" s="121" t="s">
        <v>25</v>
      </c>
      <c r="B13" s="113"/>
      <c r="C13" s="34">
        <f>镇一般预算收入!C70</f>
        <v>0</v>
      </c>
      <c r="D13" s="117">
        <v>208</v>
      </c>
      <c r="E13" s="118" t="s">
        <v>22</v>
      </c>
      <c r="F13" s="119">
        <f>'镇一般预算支出-功能'!C549</f>
        <v>1699</v>
      </c>
      <c r="G13" s="120"/>
      <c r="H13" s="120"/>
    </row>
    <row r="14" ht="19.5" customHeight="1" spans="1:8">
      <c r="A14" s="121" t="s">
        <v>27</v>
      </c>
      <c r="B14" s="113"/>
      <c r="C14" s="34">
        <f>镇一般预算收入!C72</f>
        <v>0</v>
      </c>
      <c r="D14" s="117">
        <v>210</v>
      </c>
      <c r="E14" s="118" t="s">
        <v>24</v>
      </c>
      <c r="F14" s="119">
        <f>'镇一般预算支出-功能'!C675</f>
        <v>1674</v>
      </c>
      <c r="G14" s="120"/>
      <c r="H14" s="120"/>
    </row>
    <row r="15" ht="19.5" customHeight="1" spans="1:8">
      <c r="A15" s="121" t="s">
        <v>29</v>
      </c>
      <c r="B15" s="124"/>
      <c r="C15" s="34">
        <f>镇一般预算收入!C76</f>
        <v>0</v>
      </c>
      <c r="D15" s="117">
        <v>211</v>
      </c>
      <c r="E15" s="118" t="s">
        <v>26</v>
      </c>
      <c r="F15" s="34">
        <f>'镇一般预算支出-功能'!C744</f>
        <v>13</v>
      </c>
      <c r="G15" s="120"/>
      <c r="H15" s="120"/>
    </row>
    <row r="16" ht="19.5" customHeight="1" spans="1:8">
      <c r="A16" s="124"/>
      <c r="B16" s="124"/>
      <c r="C16" s="122"/>
      <c r="D16" s="117">
        <v>212</v>
      </c>
      <c r="E16" s="118" t="s">
        <v>28</v>
      </c>
      <c r="F16" s="119">
        <f>'镇一般预算支出-功能'!C813</f>
        <v>3523</v>
      </c>
      <c r="G16" s="120"/>
      <c r="H16" s="120"/>
    </row>
    <row r="17" ht="19.5" customHeight="1" spans="1:8">
      <c r="A17" s="124"/>
      <c r="B17" s="124"/>
      <c r="C17" s="122"/>
      <c r="D17" s="117">
        <v>213</v>
      </c>
      <c r="E17" s="118" t="s">
        <v>30</v>
      </c>
      <c r="F17" s="119">
        <f>'镇一般预算支出-功能'!C836</f>
        <v>1664</v>
      </c>
      <c r="G17" s="120"/>
      <c r="H17" s="120"/>
    </row>
    <row r="18" ht="19.5" customHeight="1" spans="1:8">
      <c r="A18" s="124"/>
      <c r="B18" s="124"/>
      <c r="C18" s="119"/>
      <c r="D18" s="117">
        <v>214</v>
      </c>
      <c r="E18" s="118" t="s">
        <v>31</v>
      </c>
      <c r="F18" s="119">
        <f>'镇一般预算支出-功能'!C943</f>
        <v>100</v>
      </c>
      <c r="G18" s="120"/>
      <c r="H18" s="120"/>
    </row>
    <row r="19" ht="19.5" customHeight="1" spans="1:8">
      <c r="A19" s="124"/>
      <c r="B19" s="124"/>
      <c r="C19" s="119"/>
      <c r="D19" s="117">
        <v>220</v>
      </c>
      <c r="E19" s="118" t="s">
        <v>35</v>
      </c>
      <c r="F19" s="34">
        <f>'镇一般预算支出-功能'!C1123</f>
        <v>1</v>
      </c>
      <c r="G19" s="120"/>
      <c r="H19" s="120"/>
    </row>
    <row r="20" ht="19.5" customHeight="1" spans="1:8">
      <c r="A20" s="124"/>
      <c r="B20" s="124"/>
      <c r="C20" s="119"/>
      <c r="D20" s="117">
        <v>221</v>
      </c>
      <c r="E20" s="118" t="s">
        <v>36</v>
      </c>
      <c r="F20" s="119">
        <f>'镇一般预算支出-功能'!C1168</f>
        <v>570</v>
      </c>
      <c r="G20" s="120"/>
      <c r="H20" s="120"/>
    </row>
    <row r="21" ht="19.5" customHeight="1" spans="1:8">
      <c r="A21" s="124"/>
      <c r="B21" s="124"/>
      <c r="C21" s="119"/>
      <c r="D21" s="117">
        <v>224</v>
      </c>
      <c r="E21" s="118" t="s">
        <v>38</v>
      </c>
      <c r="F21" s="34">
        <f>'镇一般预算支出-功能'!C1231</f>
        <v>9</v>
      </c>
      <c r="G21" s="120"/>
      <c r="H21" s="120"/>
    </row>
    <row r="22" ht="19.5" customHeight="1" spans="1:7">
      <c r="A22" s="124"/>
      <c r="B22" s="124"/>
      <c r="C22" s="119"/>
      <c r="D22" s="121" t="s">
        <v>43</v>
      </c>
      <c r="E22" s="124"/>
      <c r="F22" s="115">
        <f>'镇一般预算支出-功能'!C1298</f>
        <v>5188</v>
      </c>
      <c r="G22" s="120"/>
    </row>
    <row r="23" ht="19.5" customHeight="1" spans="1:7">
      <c r="A23" s="125"/>
      <c r="B23" s="125"/>
      <c r="C23" s="126"/>
      <c r="D23" s="121" t="s">
        <v>44</v>
      </c>
      <c r="E23" s="124"/>
      <c r="F23" s="34">
        <f>'镇一般预算支出-功能'!C1306</f>
        <v>0</v>
      </c>
      <c r="G23" s="120"/>
    </row>
    <row r="24" ht="19.5" customHeight="1" spans="1:6">
      <c r="A24" s="125"/>
      <c r="B24" s="125"/>
      <c r="C24" s="126"/>
      <c r="D24" s="121" t="s">
        <v>45</v>
      </c>
      <c r="E24" s="124"/>
      <c r="F24" s="34">
        <f>'镇一般预算支出-功能'!C1309</f>
        <v>0</v>
      </c>
    </row>
    <row r="25" ht="19.5" customHeight="1" spans="1:6">
      <c r="A25" s="125"/>
      <c r="B25" s="125"/>
      <c r="C25" s="126"/>
      <c r="D25" s="121" t="s">
        <v>46</v>
      </c>
      <c r="E25" s="124"/>
      <c r="F25" s="34">
        <f>'镇一般预算支出-功能'!C1311</f>
        <v>0</v>
      </c>
    </row>
    <row r="26" ht="19.5" customHeight="1" spans="1:6">
      <c r="A26" s="107" t="s">
        <v>47</v>
      </c>
      <c r="B26" s="127"/>
      <c r="C26" s="128">
        <f>C6+C9+C12+C13+C14+C15</f>
        <v>20594</v>
      </c>
      <c r="D26" s="107" t="s">
        <v>48</v>
      </c>
      <c r="E26" s="127"/>
      <c r="F26" s="128">
        <f>F6+F22+F23+F24+F25</f>
        <v>20594</v>
      </c>
    </row>
    <row r="27" ht="19.5" customHeight="1"/>
    <row r="28" ht="19.5" customHeight="1"/>
    <row r="29" spans="5:5">
      <c r="E29" s="129"/>
    </row>
    <row r="31" hidden="1"/>
  </sheetData>
  <mergeCells count="5">
    <mergeCell ref="A2:F2"/>
    <mergeCell ref="A4:C4"/>
    <mergeCell ref="D4:F4"/>
    <mergeCell ref="A26:B26"/>
    <mergeCell ref="D26:E26"/>
  </mergeCells>
  <pageMargins left="0.7" right="0.7" top="0.75" bottom="0.75" header="0.3" footer="0.3"/>
  <pageSetup paperSize="9" scale="9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E78"/>
  <sheetViews>
    <sheetView workbookViewId="0">
      <pane ySplit="4" topLeftCell="A5" activePane="bottomLeft" state="frozen"/>
      <selection/>
      <selection pane="bottomLeft" activeCell="C1" sqref="C$1:E$1048576"/>
    </sheetView>
  </sheetViews>
  <sheetFormatPr defaultColWidth="9" defaultRowHeight="13.5" outlineLevelCol="4"/>
  <cols>
    <col min="1" max="1" width="11.125" style="75" customWidth="1"/>
    <col min="2" max="2" width="44.875" style="75" customWidth="1"/>
    <col min="3" max="3" width="22.875" style="75" customWidth="1"/>
    <col min="4" max="4" width="14" style="75" customWidth="1"/>
    <col min="5" max="16384" width="9" style="75"/>
  </cols>
  <sheetData>
    <row r="1" ht="15.75" customHeight="1" spans="1:3">
      <c r="A1" s="7"/>
      <c r="B1" s="8"/>
      <c r="C1" s="76"/>
    </row>
    <row r="2" ht="56.25" customHeight="1" spans="1:3">
      <c r="A2" s="10" t="s">
        <v>0</v>
      </c>
      <c r="B2" s="10"/>
      <c r="C2" s="10"/>
    </row>
    <row r="3" ht="24.75" customHeight="1" spans="1:3">
      <c r="A3" s="8"/>
      <c r="B3" s="8"/>
      <c r="C3" s="77" t="s">
        <v>1</v>
      </c>
    </row>
    <row r="4" ht="28.5" customHeight="1" spans="1:3">
      <c r="A4" s="78" t="s">
        <v>4</v>
      </c>
      <c r="B4" s="78" t="s">
        <v>5</v>
      </c>
      <c r="C4" s="79" t="s">
        <v>6</v>
      </c>
    </row>
    <row r="5" ht="18.75" customHeight="1" spans="1:3">
      <c r="A5" s="80" t="s">
        <v>7</v>
      </c>
      <c r="B5" s="80"/>
      <c r="C5" s="81">
        <f>C6+C21</f>
        <v>19708</v>
      </c>
    </row>
    <row r="6" ht="18.75" customHeight="1" spans="1:4">
      <c r="A6" s="82">
        <v>101</v>
      </c>
      <c r="B6" s="80" t="s">
        <v>9</v>
      </c>
      <c r="C6" s="83">
        <f>SUM(C7:C20)</f>
        <v>13811</v>
      </c>
      <c r="D6" s="84"/>
    </row>
    <row r="7" ht="18.75" customHeight="1" spans="1:3">
      <c r="A7" s="85">
        <v>10101</v>
      </c>
      <c r="B7" s="86" t="s">
        <v>49</v>
      </c>
      <c r="C7" s="87">
        <v>6824</v>
      </c>
    </row>
    <row r="8" ht="18.75" customHeight="1" spans="1:3">
      <c r="A8" s="85">
        <v>10104</v>
      </c>
      <c r="B8" s="86" t="s">
        <v>50</v>
      </c>
      <c r="C8" s="87">
        <v>956</v>
      </c>
    </row>
    <row r="9" ht="18.75" customHeight="1" spans="1:3">
      <c r="A9" s="85">
        <v>10106</v>
      </c>
      <c r="B9" s="86" t="s">
        <v>51</v>
      </c>
      <c r="C9" s="87">
        <v>317</v>
      </c>
    </row>
    <row r="10" ht="18.75" customHeight="1" spans="1:3">
      <c r="A10" s="85">
        <v>10107</v>
      </c>
      <c r="B10" s="86" t="s">
        <v>52</v>
      </c>
      <c r="C10" s="87">
        <v>1</v>
      </c>
    </row>
    <row r="11" ht="18.75" customHeight="1" spans="1:3">
      <c r="A11" s="85">
        <v>10109</v>
      </c>
      <c r="B11" s="86" t="s">
        <v>53</v>
      </c>
      <c r="C11" s="87">
        <v>1170</v>
      </c>
    </row>
    <row r="12" ht="18.75" customHeight="1" spans="1:3">
      <c r="A12" s="85">
        <v>10110</v>
      </c>
      <c r="B12" s="86" t="s">
        <v>54</v>
      </c>
      <c r="C12" s="87">
        <v>2058</v>
      </c>
    </row>
    <row r="13" ht="18.75" customHeight="1" spans="1:3">
      <c r="A13" s="85">
        <v>10111</v>
      </c>
      <c r="B13" s="86" t="s">
        <v>55</v>
      </c>
      <c r="C13" s="87">
        <v>518</v>
      </c>
    </row>
    <row r="14" ht="18.75" customHeight="1" spans="1:3">
      <c r="A14" s="85">
        <v>10112</v>
      </c>
      <c r="B14" s="86" t="s">
        <v>56</v>
      </c>
      <c r="C14" s="87">
        <v>815</v>
      </c>
    </row>
    <row r="15" ht="18.75" customHeight="1" spans="1:3">
      <c r="A15" s="85">
        <v>10113</v>
      </c>
      <c r="B15" s="86" t="s">
        <v>57</v>
      </c>
      <c r="C15" s="87">
        <v>1105</v>
      </c>
    </row>
    <row r="16" ht="18.75" hidden="1" customHeight="1" spans="1:3">
      <c r="A16" s="85">
        <v>10114</v>
      </c>
      <c r="B16" s="86" t="s">
        <v>58</v>
      </c>
      <c r="C16" s="87">
        <v>0</v>
      </c>
    </row>
    <row r="17" ht="18.75" hidden="1" customHeight="1" spans="1:3">
      <c r="A17" s="85">
        <v>10118</v>
      </c>
      <c r="B17" s="86" t="s">
        <v>59</v>
      </c>
      <c r="C17" s="87">
        <v>0</v>
      </c>
    </row>
    <row r="18" ht="18.75" hidden="1" customHeight="1" spans="1:3">
      <c r="A18" s="85">
        <v>10119</v>
      </c>
      <c r="B18" s="86" t="s">
        <v>60</v>
      </c>
      <c r="C18" s="87">
        <v>0</v>
      </c>
    </row>
    <row r="19" ht="18.75" customHeight="1" spans="1:3">
      <c r="A19" s="85">
        <v>10121</v>
      </c>
      <c r="B19" s="86" t="s">
        <v>61</v>
      </c>
      <c r="C19" s="87">
        <v>46</v>
      </c>
    </row>
    <row r="20" ht="18.75" customHeight="1" spans="1:3">
      <c r="A20" s="85">
        <v>10199</v>
      </c>
      <c r="B20" s="86" t="s">
        <v>62</v>
      </c>
      <c r="C20" s="87">
        <v>1</v>
      </c>
    </row>
    <row r="21" ht="18.75" customHeight="1" spans="1:3">
      <c r="A21" s="82">
        <v>103</v>
      </c>
      <c r="B21" s="80" t="s">
        <v>11</v>
      </c>
      <c r="C21" s="83">
        <f>SUM(C22:C30)-C23</f>
        <v>5897</v>
      </c>
    </row>
    <row r="22" ht="18.75" customHeight="1" spans="1:3">
      <c r="A22" s="85">
        <v>10302</v>
      </c>
      <c r="B22" s="86" t="s">
        <v>63</v>
      </c>
      <c r="C22" s="88">
        <f>C23</f>
        <v>335</v>
      </c>
    </row>
    <row r="23" s="74" customFormat="1" ht="18.75" customHeight="1" spans="1:3">
      <c r="A23" s="85">
        <v>1030203</v>
      </c>
      <c r="B23" s="89" t="s">
        <v>64</v>
      </c>
      <c r="C23" s="87">
        <v>335</v>
      </c>
    </row>
    <row r="24" ht="18.75" customHeight="1" spans="1:3">
      <c r="A24" s="85">
        <v>10304</v>
      </c>
      <c r="B24" s="86" t="s">
        <v>65</v>
      </c>
      <c r="C24" s="87">
        <v>184</v>
      </c>
    </row>
    <row r="25" ht="18.75" customHeight="1" spans="1:3">
      <c r="A25" s="85">
        <v>10305</v>
      </c>
      <c r="B25" s="86" t="s">
        <v>66</v>
      </c>
      <c r="C25" s="87">
        <v>52</v>
      </c>
    </row>
    <row r="26" ht="18.75" hidden="1" customHeight="1" spans="1:3">
      <c r="A26" s="85">
        <v>10306</v>
      </c>
      <c r="B26" s="86" t="s">
        <v>67</v>
      </c>
      <c r="C26" s="87">
        <v>0</v>
      </c>
    </row>
    <row r="27" ht="18.75" customHeight="1" spans="1:3">
      <c r="A27" s="85">
        <v>10307</v>
      </c>
      <c r="B27" s="86" t="s">
        <v>68</v>
      </c>
      <c r="C27" s="87">
        <v>5101</v>
      </c>
    </row>
    <row r="28" ht="18.75" hidden="1" customHeight="1" spans="1:3">
      <c r="A28" s="85">
        <v>10308</v>
      </c>
      <c r="B28" s="86" t="s">
        <v>69</v>
      </c>
      <c r="C28" s="87">
        <v>0</v>
      </c>
    </row>
    <row r="29" ht="18.75" hidden="1" customHeight="1" spans="1:3">
      <c r="A29" s="85">
        <v>10309</v>
      </c>
      <c r="B29" s="86" t="s">
        <v>70</v>
      </c>
      <c r="C29" s="87">
        <v>0</v>
      </c>
    </row>
    <row r="30" ht="18.75" customHeight="1" spans="1:3">
      <c r="A30" s="85">
        <v>10399</v>
      </c>
      <c r="B30" s="86" t="s">
        <v>71</v>
      </c>
      <c r="C30" s="87">
        <v>225</v>
      </c>
    </row>
    <row r="31" ht="18.75" customHeight="1" spans="1:5">
      <c r="A31" s="82" t="s">
        <v>13</v>
      </c>
      <c r="B31" s="80"/>
      <c r="C31" s="81">
        <f>C32+C38+C59+C60</f>
        <v>886</v>
      </c>
      <c r="E31" s="90"/>
    </row>
    <row r="32" ht="18.75" customHeight="1" spans="1:3">
      <c r="A32" s="82">
        <v>11001</v>
      </c>
      <c r="B32" s="80" t="s">
        <v>15</v>
      </c>
      <c r="C32" s="81">
        <v>886</v>
      </c>
    </row>
    <row r="33" ht="18.75" hidden="1" customHeight="1" spans="1:3">
      <c r="A33" s="85">
        <v>1100102</v>
      </c>
      <c r="B33" s="89" t="s">
        <v>72</v>
      </c>
      <c r="C33" s="91"/>
    </row>
    <row r="34" ht="18.75" hidden="1" customHeight="1" spans="1:3">
      <c r="A34" s="85">
        <v>1100103</v>
      </c>
      <c r="B34" s="89" t="s">
        <v>73</v>
      </c>
      <c r="C34" s="91"/>
    </row>
    <row r="35" ht="18.75" hidden="1" customHeight="1" spans="1:3">
      <c r="A35" s="85">
        <v>1100104</v>
      </c>
      <c r="B35" s="89" t="s">
        <v>74</v>
      </c>
      <c r="C35" s="91"/>
    </row>
    <row r="36" ht="18.75" hidden="1" customHeight="1" spans="1:3">
      <c r="A36" s="85">
        <v>1100106</v>
      </c>
      <c r="B36" s="89" t="s">
        <v>75</v>
      </c>
      <c r="C36" s="91"/>
    </row>
    <row r="37" ht="18.75" hidden="1" customHeight="1" spans="1:4">
      <c r="A37" s="92">
        <v>1100199</v>
      </c>
      <c r="B37" s="92" t="s">
        <v>76</v>
      </c>
      <c r="C37" s="88"/>
      <c r="D37" s="75" t="s">
        <v>77</v>
      </c>
    </row>
    <row r="38" ht="18.75" hidden="1" customHeight="1" spans="1:4">
      <c r="A38" s="82">
        <v>11002</v>
      </c>
      <c r="B38" s="80" t="s">
        <v>17</v>
      </c>
      <c r="C38" s="81">
        <f>SUM(C39:C58)</f>
        <v>0</v>
      </c>
      <c r="D38" s="75" t="s">
        <v>78</v>
      </c>
    </row>
    <row r="39" ht="18.75" hidden="1" customHeight="1" spans="1:3">
      <c r="A39" s="85">
        <v>1100202</v>
      </c>
      <c r="B39" s="89" t="s">
        <v>79</v>
      </c>
      <c r="C39" s="91"/>
    </row>
    <row r="40" ht="18.75" hidden="1" customHeight="1" spans="1:3">
      <c r="A40" s="85">
        <v>1100207</v>
      </c>
      <c r="B40" s="89" t="s">
        <v>80</v>
      </c>
      <c r="C40" s="91"/>
    </row>
    <row r="41" ht="18.75" hidden="1" customHeight="1" spans="1:3">
      <c r="A41" s="93">
        <v>1100208</v>
      </c>
      <c r="B41" s="94" t="s">
        <v>81</v>
      </c>
      <c r="C41" s="91"/>
    </row>
    <row r="42" ht="18.75" hidden="1" customHeight="1" spans="1:3">
      <c r="A42" s="92">
        <v>1100214</v>
      </c>
      <c r="B42" s="95" t="s">
        <v>82</v>
      </c>
      <c r="C42" s="91"/>
    </row>
    <row r="43" ht="18.75" hidden="1" customHeight="1" spans="1:3">
      <c r="A43" s="92">
        <v>1100221</v>
      </c>
      <c r="B43" s="95" t="s">
        <v>83</v>
      </c>
      <c r="C43" s="91"/>
    </row>
    <row r="44" ht="18.75" hidden="1" customHeight="1" spans="1:3">
      <c r="A44" s="92">
        <v>1100222</v>
      </c>
      <c r="B44" s="95" t="s">
        <v>84</v>
      </c>
      <c r="C44" s="91"/>
    </row>
    <row r="45" ht="18.75" hidden="1" customHeight="1" spans="1:3">
      <c r="A45" s="92">
        <v>1100223</v>
      </c>
      <c r="B45" s="95" t="s">
        <v>85</v>
      </c>
      <c r="C45" s="91"/>
    </row>
    <row r="46" ht="18.75" hidden="1" customHeight="1" spans="1:3">
      <c r="A46" s="92">
        <v>1100224</v>
      </c>
      <c r="B46" s="95" t="s">
        <v>86</v>
      </c>
      <c r="C46" s="91"/>
    </row>
    <row r="47" ht="18.75" hidden="1" customHeight="1" spans="1:4">
      <c r="A47" s="92">
        <v>1100227</v>
      </c>
      <c r="B47" s="95" t="s">
        <v>87</v>
      </c>
      <c r="C47" s="88"/>
      <c r="D47" s="74" t="s">
        <v>88</v>
      </c>
    </row>
    <row r="48" ht="18.75" hidden="1" customHeight="1" spans="1:3">
      <c r="A48" s="92">
        <v>1100231</v>
      </c>
      <c r="B48" s="95" t="s">
        <v>89</v>
      </c>
      <c r="C48" s="91"/>
    </row>
    <row r="49" ht="18.75" hidden="1" customHeight="1" spans="1:3">
      <c r="A49" s="92">
        <v>1100244</v>
      </c>
      <c r="B49" s="95" t="s">
        <v>90</v>
      </c>
      <c r="C49" s="91"/>
    </row>
    <row r="50" ht="18.75" hidden="1" customHeight="1" spans="1:3">
      <c r="A50" s="92">
        <v>1100245</v>
      </c>
      <c r="B50" s="95" t="s">
        <v>91</v>
      </c>
      <c r="C50" s="91"/>
    </row>
    <row r="51" ht="18.75" hidden="1" customHeight="1" spans="1:3">
      <c r="A51" s="92">
        <v>1100247</v>
      </c>
      <c r="B51" s="95" t="s">
        <v>92</v>
      </c>
      <c r="C51" s="91"/>
    </row>
    <row r="52" ht="18.75" hidden="1" customHeight="1" spans="1:3">
      <c r="A52" s="92">
        <v>1100248</v>
      </c>
      <c r="B52" s="95" t="s">
        <v>93</v>
      </c>
      <c r="C52" s="91"/>
    </row>
    <row r="53" ht="18.75" hidden="1" customHeight="1" spans="1:3">
      <c r="A53" s="92">
        <v>1100249</v>
      </c>
      <c r="B53" s="95" t="s">
        <v>94</v>
      </c>
      <c r="C53" s="91"/>
    </row>
    <row r="54" ht="18.75" hidden="1" customHeight="1" spans="1:3">
      <c r="A54" s="92">
        <v>1100250</v>
      </c>
      <c r="B54" s="95" t="s">
        <v>95</v>
      </c>
      <c r="C54" s="91"/>
    </row>
    <row r="55" ht="18.75" hidden="1" customHeight="1" spans="1:3">
      <c r="A55" s="92">
        <v>1100252</v>
      </c>
      <c r="B55" s="95" t="s">
        <v>96</v>
      </c>
      <c r="C55" s="91"/>
    </row>
    <row r="56" ht="18.75" hidden="1" customHeight="1" spans="1:3">
      <c r="A56" s="92">
        <v>1100253</v>
      </c>
      <c r="B56" s="95" t="s">
        <v>97</v>
      </c>
      <c r="C56" s="91"/>
    </row>
    <row r="57" ht="18.75" hidden="1" customHeight="1" spans="1:3">
      <c r="A57" s="92">
        <v>1100258</v>
      </c>
      <c r="B57" s="95" t="s">
        <v>98</v>
      </c>
      <c r="C57" s="26"/>
    </row>
    <row r="58" ht="18.75" hidden="1" customHeight="1" spans="1:4">
      <c r="A58" s="92">
        <v>1100299</v>
      </c>
      <c r="B58" s="95" t="s">
        <v>99</v>
      </c>
      <c r="C58" s="26"/>
      <c r="D58" s="75" t="s">
        <v>100</v>
      </c>
    </row>
    <row r="59" ht="18.75" hidden="1" customHeight="1" spans="1:4">
      <c r="A59" s="96">
        <v>11003</v>
      </c>
      <c r="B59" s="96" t="s">
        <v>19</v>
      </c>
      <c r="C59" s="81"/>
      <c r="D59" s="75" t="s">
        <v>101</v>
      </c>
    </row>
    <row r="60" ht="18.75" hidden="1" customHeight="1" spans="1:3">
      <c r="A60" s="97">
        <v>11004</v>
      </c>
      <c r="B60" s="97" t="s">
        <v>21</v>
      </c>
      <c r="C60" s="81">
        <f>SUM(C61:C66)</f>
        <v>0</v>
      </c>
    </row>
    <row r="61" ht="18.75" hidden="1" customHeight="1" spans="1:3">
      <c r="A61" s="98">
        <v>1100401</v>
      </c>
      <c r="B61" s="98" t="s">
        <v>102</v>
      </c>
      <c r="C61" s="81"/>
    </row>
    <row r="62" ht="18.75" hidden="1" customHeight="1" spans="1:3">
      <c r="A62" s="98">
        <v>1100402</v>
      </c>
      <c r="B62" s="98" t="s">
        <v>103</v>
      </c>
      <c r="C62" s="81"/>
    </row>
    <row r="63" ht="18.75" hidden="1" customHeight="1" spans="1:3">
      <c r="A63" s="98">
        <v>1100403</v>
      </c>
      <c r="B63" s="98" t="s">
        <v>104</v>
      </c>
      <c r="C63" s="91"/>
    </row>
    <row r="64" ht="18.75" hidden="1" customHeight="1" spans="1:3">
      <c r="A64" s="98">
        <v>1100404</v>
      </c>
      <c r="B64" s="98" t="s">
        <v>83</v>
      </c>
      <c r="C64" s="81"/>
    </row>
    <row r="65" ht="18.75" hidden="1" customHeight="1" spans="1:3">
      <c r="A65" s="98">
        <v>1100405</v>
      </c>
      <c r="B65" s="98" t="s">
        <v>99</v>
      </c>
      <c r="C65" s="81"/>
    </row>
    <row r="66" ht="18.75" hidden="1" customHeight="1" spans="1:3">
      <c r="A66" s="98">
        <v>1100499</v>
      </c>
      <c r="B66" s="98" t="s">
        <v>105</v>
      </c>
      <c r="C66" s="26"/>
    </row>
    <row r="67" ht="18.75" customHeight="1" spans="1:3">
      <c r="A67" s="96" t="s">
        <v>23</v>
      </c>
      <c r="B67" s="96"/>
      <c r="C67" s="99">
        <f>C68</f>
        <v>0</v>
      </c>
    </row>
    <row r="68" ht="18.75" hidden="1" customHeight="1" spans="1:3">
      <c r="A68" s="96">
        <v>1101101</v>
      </c>
      <c r="B68" s="100" t="s">
        <v>106</v>
      </c>
      <c r="C68" s="81"/>
    </row>
    <row r="69" ht="18.75" hidden="1" customHeight="1" spans="1:3">
      <c r="A69" s="92">
        <v>110110101</v>
      </c>
      <c r="B69" s="101" t="s">
        <v>107</v>
      </c>
      <c r="C69" s="91"/>
    </row>
    <row r="70" ht="18.75" customHeight="1" spans="1:3">
      <c r="A70" s="96" t="s">
        <v>25</v>
      </c>
      <c r="B70" s="102"/>
      <c r="C70" s="99">
        <f>C71</f>
        <v>0</v>
      </c>
    </row>
    <row r="71" ht="18.75" hidden="1" customHeight="1" spans="1:3">
      <c r="A71" s="96">
        <v>11008</v>
      </c>
      <c r="B71" s="103" t="s">
        <v>108</v>
      </c>
      <c r="C71" s="91"/>
    </row>
    <row r="72" ht="18.75" customHeight="1" spans="1:3">
      <c r="A72" s="82" t="s">
        <v>27</v>
      </c>
      <c r="B72" s="80"/>
      <c r="C72" s="99">
        <f>C73</f>
        <v>0</v>
      </c>
    </row>
    <row r="73" ht="18.75" hidden="1" customHeight="1" spans="1:3">
      <c r="A73" s="82">
        <v>1100901</v>
      </c>
      <c r="B73" s="80" t="s">
        <v>109</v>
      </c>
      <c r="C73" s="99">
        <f>C74+C75</f>
        <v>0</v>
      </c>
    </row>
    <row r="74" ht="18.75" hidden="1" customHeight="1" spans="1:3">
      <c r="A74" s="85">
        <v>110090102</v>
      </c>
      <c r="B74" s="86" t="s">
        <v>110</v>
      </c>
      <c r="C74" s="91"/>
    </row>
    <row r="75" ht="18.75" hidden="1" customHeight="1" spans="1:3">
      <c r="A75" s="85">
        <v>110090199</v>
      </c>
      <c r="B75" s="86" t="s">
        <v>111</v>
      </c>
      <c r="C75" s="91"/>
    </row>
    <row r="76" ht="18.75" customHeight="1" spans="1:3">
      <c r="A76" s="17" t="s">
        <v>29</v>
      </c>
      <c r="B76" s="18"/>
      <c r="C76" s="99">
        <f>C77</f>
        <v>0</v>
      </c>
    </row>
    <row r="77" ht="18.75" hidden="1" customHeight="1" spans="1:3">
      <c r="A77" s="85">
        <v>11015</v>
      </c>
      <c r="B77" s="86" t="s">
        <v>112</v>
      </c>
      <c r="C77" s="91"/>
    </row>
    <row r="78" ht="18.75" customHeight="1" spans="1:3">
      <c r="A78" s="39" t="s">
        <v>113</v>
      </c>
      <c r="B78" s="39"/>
      <c r="C78" s="81">
        <f>C5+C31+C67+C70+C72+C76</f>
        <v>20594</v>
      </c>
    </row>
  </sheetData>
  <autoFilter ref="A4:E78">
    <filterColumn colId="2">
      <filters>
        <filter val="13,811"/>
        <filter val="52"/>
        <filter val="20,594"/>
        <filter val="815"/>
        <filter val="956"/>
        <filter val="317"/>
        <filter val="5,897"/>
        <filter val="518"/>
        <filter val="2058"/>
        <filter val="6824"/>
        <filter val="225"/>
        <filter val="1170"/>
        <filter val="335"/>
        <filter val="-"/>
        <filter val="1"/>
        <filter val="5101"/>
        <filter val="184"/>
        <filter val="1105"/>
        <filter val="46"/>
        <filter val="886"/>
        <filter val="19,708"/>
      </filters>
    </filterColumn>
    <extLst/>
  </autoFilter>
  <mergeCells count="3">
    <mergeCell ref="A2:C2"/>
    <mergeCell ref="A76:B76"/>
    <mergeCell ref="A78:B78"/>
  </mergeCells>
  <pageMargins left="0.7" right="0.7" top="0.75" bottom="0.75" header="0.3" footer="0.3"/>
  <pageSetup paperSize="9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1315"/>
  <sheetViews>
    <sheetView showZeros="0" workbookViewId="0">
      <pane ySplit="5" topLeftCell="A674" activePane="bottomLeft" state="frozen"/>
      <selection/>
      <selection pane="bottomLeft" activeCell="C761" sqref="C761"/>
    </sheetView>
  </sheetViews>
  <sheetFormatPr defaultColWidth="9" defaultRowHeight="13.5" outlineLevelCol="5"/>
  <cols>
    <col min="1" max="1" width="12.5" style="42" customWidth="1"/>
    <col min="2" max="2" width="45.75" style="42" customWidth="1"/>
    <col min="3" max="3" width="20.125" style="42" customWidth="1"/>
    <col min="4" max="4" width="9.125" style="42" customWidth="1"/>
    <col min="5" max="5" width="9" style="42"/>
    <col min="6" max="6" width="13.75" style="43"/>
    <col min="7" max="16384" width="9" style="42"/>
  </cols>
  <sheetData>
    <row r="1" spans="1:1">
      <c r="A1" s="44"/>
    </row>
    <row r="2" ht="54.75" customHeight="1" spans="1:3">
      <c r="A2" s="45" t="s">
        <v>0</v>
      </c>
      <c r="B2" s="45"/>
      <c r="C2" s="45"/>
    </row>
    <row r="3" ht="18.75" customHeight="1" spans="1:3">
      <c r="A3" s="46" t="s">
        <v>114</v>
      </c>
      <c r="B3" s="46"/>
      <c r="C3" s="46"/>
    </row>
    <row r="4" ht="18.75" customHeight="1" spans="3:3">
      <c r="C4" s="47" t="s">
        <v>1</v>
      </c>
    </row>
    <row r="5" ht="30" customHeight="1" spans="1:3">
      <c r="A5" s="48" t="s">
        <v>4</v>
      </c>
      <c r="B5" s="48" t="s">
        <v>5</v>
      </c>
      <c r="C5" s="49" t="s">
        <v>6</v>
      </c>
    </row>
    <row r="6" ht="20.25" customHeight="1" spans="1:3">
      <c r="A6" s="50" t="s">
        <v>8</v>
      </c>
      <c r="B6" s="50"/>
      <c r="C6" s="51">
        <f>C7+C235+C275+C294+C384+C436+C492+C549+C675+C744+C813+C836+C943+C1001+C1064+C1084+C1113+C1123+C1168+C1188+C1231+C1280+C1281+C1286+C1294</f>
        <v>15406</v>
      </c>
    </row>
    <row r="7" ht="20.25" customHeight="1" spans="1:3">
      <c r="A7" s="52">
        <v>201</v>
      </c>
      <c r="B7" s="53" t="s">
        <v>10</v>
      </c>
      <c r="C7" s="51">
        <f>C8+C20+C29+C39+C50+C61+C72+C80+C89+C102+C111+C122+C134+C141+C149+C155+C162+C169+C176+C183+C190+C198+C204+C210+C217+C232</f>
        <v>1749</v>
      </c>
    </row>
    <row r="8" ht="20.25" customHeight="1" spans="1:3">
      <c r="A8" s="52">
        <v>20101</v>
      </c>
      <c r="B8" s="53" t="s">
        <v>115</v>
      </c>
      <c r="C8" s="51">
        <f>SUM(C9:C19)</f>
        <v>22</v>
      </c>
    </row>
    <row r="9" ht="20.25" customHeight="1" spans="1:3">
      <c r="A9" s="54">
        <v>2010101</v>
      </c>
      <c r="B9" s="55" t="s">
        <v>116</v>
      </c>
      <c r="C9" s="56">
        <v>10</v>
      </c>
    </row>
    <row r="10" ht="20.25" hidden="1" customHeight="1" spans="1:3">
      <c r="A10" s="54">
        <v>2010102</v>
      </c>
      <c r="B10" s="55" t="s">
        <v>117</v>
      </c>
      <c r="C10" s="56">
        <v>0</v>
      </c>
    </row>
    <row r="11" ht="20.25" hidden="1" customHeight="1" spans="1:3">
      <c r="A11" s="54">
        <v>2010103</v>
      </c>
      <c r="B11" s="55" t="s">
        <v>118</v>
      </c>
      <c r="C11" s="56">
        <v>0</v>
      </c>
    </row>
    <row r="12" ht="20.25" hidden="1" customHeight="1" spans="1:3">
      <c r="A12" s="54">
        <v>2010104</v>
      </c>
      <c r="B12" s="55" t="s">
        <v>119</v>
      </c>
      <c r="C12" s="56">
        <v>0</v>
      </c>
    </row>
    <row r="13" ht="20.25" hidden="1" customHeight="1" spans="1:3">
      <c r="A13" s="54">
        <v>2010105</v>
      </c>
      <c r="B13" s="55" t="s">
        <v>120</v>
      </c>
      <c r="C13" s="56">
        <v>0</v>
      </c>
    </row>
    <row r="14" ht="20.25" hidden="1" customHeight="1" spans="1:3">
      <c r="A14" s="54">
        <v>2010106</v>
      </c>
      <c r="B14" s="55" t="s">
        <v>121</v>
      </c>
      <c r="C14" s="56">
        <v>0</v>
      </c>
    </row>
    <row r="15" ht="20.25" hidden="1" customHeight="1" spans="1:3">
      <c r="A15" s="54">
        <v>2010107</v>
      </c>
      <c r="B15" s="55" t="s">
        <v>122</v>
      </c>
      <c r="C15" s="56">
        <v>0</v>
      </c>
    </row>
    <row r="16" ht="20.25" hidden="1" customHeight="1" spans="1:3">
      <c r="A16" s="54">
        <v>2010108</v>
      </c>
      <c r="B16" s="55" t="s">
        <v>123</v>
      </c>
      <c r="C16" s="56">
        <v>0</v>
      </c>
    </row>
    <row r="17" ht="20.25" hidden="1" customHeight="1" spans="1:3">
      <c r="A17" s="54">
        <v>2010109</v>
      </c>
      <c r="B17" s="55" t="s">
        <v>124</v>
      </c>
      <c r="C17" s="56">
        <v>0</v>
      </c>
    </row>
    <row r="18" ht="20.25" hidden="1" customHeight="1" spans="1:3">
      <c r="A18" s="54">
        <v>2010150</v>
      </c>
      <c r="B18" s="55" t="s">
        <v>125</v>
      </c>
      <c r="C18" s="56">
        <v>0</v>
      </c>
    </row>
    <row r="19" ht="20.25" customHeight="1" spans="1:3">
      <c r="A19" s="54">
        <v>2010199</v>
      </c>
      <c r="B19" s="55" t="s">
        <v>126</v>
      </c>
      <c r="C19" s="56">
        <v>12</v>
      </c>
    </row>
    <row r="20" ht="20.25" hidden="1" customHeight="1" spans="1:3">
      <c r="A20" s="52">
        <v>20102</v>
      </c>
      <c r="B20" s="53" t="s">
        <v>127</v>
      </c>
      <c r="C20" s="51">
        <f>SUM(C21:C28)</f>
        <v>0</v>
      </c>
    </row>
    <row r="21" ht="20.25" hidden="1" customHeight="1" spans="1:3">
      <c r="A21" s="54">
        <v>2010201</v>
      </c>
      <c r="B21" s="55" t="s">
        <v>116</v>
      </c>
      <c r="C21" s="56">
        <v>0</v>
      </c>
    </row>
    <row r="22" ht="20.25" hidden="1" customHeight="1" spans="1:3">
      <c r="A22" s="54">
        <v>2010202</v>
      </c>
      <c r="B22" s="55" t="s">
        <v>117</v>
      </c>
      <c r="C22" s="56">
        <v>0</v>
      </c>
    </row>
    <row r="23" ht="20.25" hidden="1" customHeight="1" spans="1:3">
      <c r="A23" s="54">
        <v>2010203</v>
      </c>
      <c r="B23" s="55" t="s">
        <v>118</v>
      </c>
      <c r="C23" s="56">
        <v>0</v>
      </c>
    </row>
    <row r="24" ht="20.25" hidden="1" customHeight="1" spans="1:3">
      <c r="A24" s="54">
        <v>2010204</v>
      </c>
      <c r="B24" s="55" t="s">
        <v>128</v>
      </c>
      <c r="C24" s="56">
        <v>0</v>
      </c>
    </row>
    <row r="25" ht="20.25" hidden="1" customHeight="1" spans="1:3">
      <c r="A25" s="54">
        <v>2010205</v>
      </c>
      <c r="B25" s="55" t="s">
        <v>129</v>
      </c>
      <c r="C25" s="56">
        <v>0</v>
      </c>
    </row>
    <row r="26" ht="20.25" hidden="1" customHeight="1" spans="1:3">
      <c r="A26" s="54">
        <v>2010206</v>
      </c>
      <c r="B26" s="55" t="s">
        <v>130</v>
      </c>
      <c r="C26" s="56">
        <v>0</v>
      </c>
    </row>
    <row r="27" ht="20.25" hidden="1" customHeight="1" spans="1:3">
      <c r="A27" s="54">
        <v>2010250</v>
      </c>
      <c r="B27" s="55" t="s">
        <v>125</v>
      </c>
      <c r="C27" s="56">
        <v>0</v>
      </c>
    </row>
    <row r="28" ht="20.25" hidden="1" customHeight="1" spans="1:3">
      <c r="A28" s="54">
        <v>2010299</v>
      </c>
      <c r="B28" s="55" t="s">
        <v>131</v>
      </c>
      <c r="C28" s="56">
        <v>0</v>
      </c>
    </row>
    <row r="29" ht="20.25" customHeight="1" spans="1:3">
      <c r="A29" s="52">
        <v>20103</v>
      </c>
      <c r="B29" s="53" t="s">
        <v>132</v>
      </c>
      <c r="C29" s="51">
        <f>SUM(C30:C38)</f>
        <v>1618</v>
      </c>
    </row>
    <row r="30" ht="20.25" customHeight="1" spans="1:3">
      <c r="A30" s="54">
        <v>2010301</v>
      </c>
      <c r="B30" s="55" t="s">
        <v>116</v>
      </c>
      <c r="C30" s="56">
        <v>1007</v>
      </c>
    </row>
    <row r="31" ht="20.25" customHeight="1" spans="1:3">
      <c r="A31" s="54">
        <v>2010302</v>
      </c>
      <c r="B31" s="55" t="s">
        <v>117</v>
      </c>
      <c r="C31" s="56">
        <v>364</v>
      </c>
    </row>
    <row r="32" ht="20.25" hidden="1" customHeight="1" spans="1:3">
      <c r="A32" s="54">
        <v>2010303</v>
      </c>
      <c r="B32" s="55" t="s">
        <v>118</v>
      </c>
      <c r="C32" s="56">
        <v>0</v>
      </c>
    </row>
    <row r="33" ht="20.25" hidden="1" customHeight="1" spans="1:3">
      <c r="A33" s="54">
        <v>2010304</v>
      </c>
      <c r="B33" s="55" t="s">
        <v>133</v>
      </c>
      <c r="C33" s="56">
        <v>0</v>
      </c>
    </row>
    <row r="34" ht="20.25" hidden="1" customHeight="1" spans="1:3">
      <c r="A34" s="54">
        <v>2010305</v>
      </c>
      <c r="B34" s="55" t="s">
        <v>134</v>
      </c>
      <c r="C34" s="56">
        <v>0</v>
      </c>
    </row>
    <row r="35" ht="20.25" hidden="1" customHeight="1" spans="1:3">
      <c r="A35" s="54">
        <v>2010306</v>
      </c>
      <c r="B35" s="55" t="s">
        <v>135</v>
      </c>
      <c r="C35" s="56">
        <v>0</v>
      </c>
    </row>
    <row r="36" ht="20.25" hidden="1" customHeight="1" spans="1:3">
      <c r="A36" s="54">
        <v>2010309</v>
      </c>
      <c r="B36" s="55" t="s">
        <v>136</v>
      </c>
      <c r="C36" s="56">
        <v>0</v>
      </c>
    </row>
    <row r="37" ht="20.25" customHeight="1" spans="1:3">
      <c r="A37" s="54">
        <v>2010350</v>
      </c>
      <c r="B37" s="55" t="s">
        <v>125</v>
      </c>
      <c r="C37" s="56">
        <v>237</v>
      </c>
    </row>
    <row r="38" ht="22" customHeight="1" spans="1:3">
      <c r="A38" s="54">
        <v>2010399</v>
      </c>
      <c r="B38" s="55" t="s">
        <v>137</v>
      </c>
      <c r="C38" s="56">
        <v>10</v>
      </c>
    </row>
    <row r="39" ht="20.25" hidden="1" customHeight="1" spans="1:3">
      <c r="A39" s="52">
        <v>20104</v>
      </c>
      <c r="B39" s="53" t="s">
        <v>138</v>
      </c>
      <c r="C39" s="51">
        <f>SUM(C40:C49)</f>
        <v>0</v>
      </c>
    </row>
    <row r="40" ht="20.25" hidden="1" customHeight="1" spans="1:3">
      <c r="A40" s="54">
        <v>2010401</v>
      </c>
      <c r="B40" s="55" t="s">
        <v>116</v>
      </c>
      <c r="C40" s="56">
        <f>IFERROR(VLOOKUP(A40,#REF!,3,FALSE),0)</f>
        <v>0</v>
      </c>
    </row>
    <row r="41" ht="20.25" hidden="1" customHeight="1" spans="1:3">
      <c r="A41" s="54">
        <v>2010402</v>
      </c>
      <c r="B41" s="55" t="s">
        <v>117</v>
      </c>
      <c r="C41" s="56">
        <f>IFERROR(VLOOKUP(A41,#REF!,3,FALSE),0)</f>
        <v>0</v>
      </c>
    </row>
    <row r="42" ht="20.25" hidden="1" customHeight="1" spans="1:3">
      <c r="A42" s="54">
        <v>2010403</v>
      </c>
      <c r="B42" s="55" t="s">
        <v>118</v>
      </c>
      <c r="C42" s="56">
        <f>IFERROR(VLOOKUP(A42,#REF!,3,FALSE),0)</f>
        <v>0</v>
      </c>
    </row>
    <row r="43" ht="20.25" hidden="1" customHeight="1" spans="1:3">
      <c r="A43" s="54">
        <v>2010404</v>
      </c>
      <c r="B43" s="55" t="s">
        <v>139</v>
      </c>
      <c r="C43" s="56">
        <f>IFERROR(VLOOKUP(A43,#REF!,3,FALSE),0)</f>
        <v>0</v>
      </c>
    </row>
    <row r="44" ht="20.25" hidden="1" customHeight="1" spans="1:3">
      <c r="A44" s="54">
        <v>2010405</v>
      </c>
      <c r="B44" s="55" t="s">
        <v>140</v>
      </c>
      <c r="C44" s="56">
        <f>IFERROR(VLOOKUP(A44,#REF!,3,FALSE),0)</f>
        <v>0</v>
      </c>
    </row>
    <row r="45" ht="20.25" hidden="1" customHeight="1" spans="1:3">
      <c r="A45" s="54">
        <v>2010406</v>
      </c>
      <c r="B45" s="55" t="s">
        <v>141</v>
      </c>
      <c r="C45" s="56">
        <f>IFERROR(VLOOKUP(A45,#REF!,3,FALSE),0)</f>
        <v>0</v>
      </c>
    </row>
    <row r="46" ht="20.25" hidden="1" customHeight="1" spans="1:3">
      <c r="A46" s="54">
        <v>2010407</v>
      </c>
      <c r="B46" s="55" t="s">
        <v>142</v>
      </c>
      <c r="C46" s="56">
        <f>IFERROR(VLOOKUP(A46,#REF!,3,FALSE),0)</f>
        <v>0</v>
      </c>
    </row>
    <row r="47" ht="20.25" hidden="1" customHeight="1" spans="1:3">
      <c r="A47" s="54">
        <v>2010408</v>
      </c>
      <c r="B47" s="55" t="s">
        <v>143</v>
      </c>
      <c r="C47" s="56">
        <f>IFERROR(VLOOKUP(A47,#REF!,3,FALSE),0)</f>
        <v>0</v>
      </c>
    </row>
    <row r="48" ht="20.25" hidden="1" customHeight="1" spans="1:3">
      <c r="A48" s="54">
        <v>2010450</v>
      </c>
      <c r="B48" s="55" t="s">
        <v>125</v>
      </c>
      <c r="C48" s="56">
        <f>IFERROR(VLOOKUP(A48,#REF!,3,FALSE),0)</f>
        <v>0</v>
      </c>
    </row>
    <row r="49" ht="20.25" hidden="1" customHeight="1" spans="1:3">
      <c r="A49" s="54">
        <v>2010499</v>
      </c>
      <c r="B49" s="55" t="s">
        <v>144</v>
      </c>
      <c r="C49" s="56">
        <f>IFERROR(VLOOKUP(A49,#REF!,3,FALSE),0)</f>
        <v>0</v>
      </c>
    </row>
    <row r="50" ht="20.25" hidden="1" customHeight="1" spans="1:3">
      <c r="A50" s="52">
        <v>20105</v>
      </c>
      <c r="B50" s="53" t="s">
        <v>145</v>
      </c>
      <c r="C50" s="51">
        <f>SUM(C51:C60)</f>
        <v>0</v>
      </c>
    </row>
    <row r="51" ht="20.25" hidden="1" customHeight="1" spans="1:3">
      <c r="A51" s="54">
        <v>2010501</v>
      </c>
      <c r="B51" s="55" t="s">
        <v>116</v>
      </c>
      <c r="C51" s="56">
        <f>IFERROR(VLOOKUP(A51,#REF!,3,FALSE),0)</f>
        <v>0</v>
      </c>
    </row>
    <row r="52" ht="20.25" hidden="1" customHeight="1" spans="1:3">
      <c r="A52" s="54">
        <v>2010502</v>
      </c>
      <c r="B52" s="55" t="s">
        <v>117</v>
      </c>
      <c r="C52" s="56">
        <f>IFERROR(VLOOKUP(A52,#REF!,3,FALSE),0)</f>
        <v>0</v>
      </c>
    </row>
    <row r="53" ht="20.25" hidden="1" customHeight="1" spans="1:3">
      <c r="A53" s="54">
        <v>2010503</v>
      </c>
      <c r="B53" s="55" t="s">
        <v>118</v>
      </c>
      <c r="C53" s="56">
        <f>IFERROR(VLOOKUP(A53,#REF!,3,FALSE),0)</f>
        <v>0</v>
      </c>
    </row>
    <row r="54" ht="20.25" hidden="1" customHeight="1" spans="1:3">
      <c r="A54" s="54">
        <v>2010504</v>
      </c>
      <c r="B54" s="55" t="s">
        <v>146</v>
      </c>
      <c r="C54" s="56">
        <f>IFERROR(VLOOKUP(A54,#REF!,3,FALSE),0)</f>
        <v>0</v>
      </c>
    </row>
    <row r="55" ht="20.25" hidden="1" customHeight="1" spans="1:3">
      <c r="A55" s="54">
        <v>2010505</v>
      </c>
      <c r="B55" s="55" t="s">
        <v>147</v>
      </c>
      <c r="C55" s="56">
        <f>IFERROR(VLOOKUP(A55,#REF!,3,FALSE),0)</f>
        <v>0</v>
      </c>
    </row>
    <row r="56" ht="20.25" hidden="1" customHeight="1" spans="1:3">
      <c r="A56" s="54">
        <v>2010506</v>
      </c>
      <c r="B56" s="55" t="s">
        <v>148</v>
      </c>
      <c r="C56" s="56">
        <f>IFERROR(VLOOKUP(A56,#REF!,3,FALSE),0)</f>
        <v>0</v>
      </c>
    </row>
    <row r="57" ht="20.25" hidden="1" customHeight="1" spans="1:3">
      <c r="A57" s="54">
        <v>2010507</v>
      </c>
      <c r="B57" s="55" t="s">
        <v>149</v>
      </c>
      <c r="C57" s="56">
        <f>IFERROR(VLOOKUP(A57,#REF!,3,FALSE),0)</f>
        <v>0</v>
      </c>
    </row>
    <row r="58" ht="20.25" hidden="1" customHeight="1" spans="1:3">
      <c r="A58" s="54">
        <v>2010508</v>
      </c>
      <c r="B58" s="55" t="s">
        <v>150</v>
      </c>
      <c r="C58" s="56">
        <f>IFERROR(VLOOKUP(A58,#REF!,3,FALSE),0)</f>
        <v>0</v>
      </c>
    </row>
    <row r="59" ht="20.25" hidden="1" customHeight="1" spans="1:3">
      <c r="A59" s="54">
        <v>2010550</v>
      </c>
      <c r="B59" s="55" t="s">
        <v>125</v>
      </c>
      <c r="C59" s="56">
        <f>IFERROR(VLOOKUP(A59,#REF!,3,FALSE),0)</f>
        <v>0</v>
      </c>
    </row>
    <row r="60" ht="20.25" hidden="1" customHeight="1" spans="1:3">
      <c r="A60" s="54">
        <v>2010599</v>
      </c>
      <c r="B60" s="55" t="s">
        <v>151</v>
      </c>
      <c r="C60" s="56">
        <f>IFERROR(VLOOKUP(A60,#REF!,3,FALSE),0)</f>
        <v>0</v>
      </c>
    </row>
    <row r="61" ht="20.25" customHeight="1" spans="1:3">
      <c r="A61" s="52">
        <v>20106</v>
      </c>
      <c r="B61" s="53" t="s">
        <v>152</v>
      </c>
      <c r="C61" s="51">
        <f>SUM(C62:C71)</f>
        <v>101</v>
      </c>
    </row>
    <row r="62" ht="20.25" customHeight="1" spans="1:3">
      <c r="A62" s="54">
        <v>2010601</v>
      </c>
      <c r="B62" s="55" t="s">
        <v>116</v>
      </c>
      <c r="C62" s="56">
        <v>101</v>
      </c>
    </row>
    <row r="63" ht="20.25" hidden="1" customHeight="1" spans="1:3">
      <c r="A63" s="54">
        <v>2010602</v>
      </c>
      <c r="B63" s="55" t="s">
        <v>117</v>
      </c>
      <c r="C63" s="56">
        <f>IFERROR(VLOOKUP(A63,#REF!,3,FALSE),0)</f>
        <v>0</v>
      </c>
    </row>
    <row r="64" ht="20.25" hidden="1" customHeight="1" spans="1:3">
      <c r="A64" s="54">
        <v>2010603</v>
      </c>
      <c r="B64" s="55" t="s">
        <v>118</v>
      </c>
      <c r="C64" s="56">
        <f>IFERROR(VLOOKUP(A64,#REF!,3,FALSE),0)</f>
        <v>0</v>
      </c>
    </row>
    <row r="65" ht="20.25" hidden="1" customHeight="1" spans="1:3">
      <c r="A65" s="54">
        <v>2010604</v>
      </c>
      <c r="B65" s="55" t="s">
        <v>153</v>
      </c>
      <c r="C65" s="56">
        <f>IFERROR(VLOOKUP(A65,#REF!,3,FALSE),0)</f>
        <v>0</v>
      </c>
    </row>
    <row r="66" ht="20.25" hidden="1" customHeight="1" spans="1:3">
      <c r="A66" s="54">
        <v>2010605</v>
      </c>
      <c r="B66" s="55" t="s">
        <v>154</v>
      </c>
      <c r="C66" s="56">
        <f>IFERROR(VLOOKUP(A66,#REF!,3,FALSE),0)</f>
        <v>0</v>
      </c>
    </row>
    <row r="67" ht="20.25" hidden="1" customHeight="1" spans="1:3">
      <c r="A67" s="54">
        <v>2010606</v>
      </c>
      <c r="B67" s="55" t="s">
        <v>155</v>
      </c>
      <c r="C67" s="56">
        <f>IFERROR(VLOOKUP(A67,#REF!,3,FALSE),0)</f>
        <v>0</v>
      </c>
    </row>
    <row r="68" ht="20.25" hidden="1" customHeight="1" spans="1:3">
      <c r="A68" s="54">
        <v>2010607</v>
      </c>
      <c r="B68" s="55" t="s">
        <v>156</v>
      </c>
      <c r="C68" s="56">
        <f>IFERROR(VLOOKUP(A68,#REF!,3,FALSE),0)</f>
        <v>0</v>
      </c>
    </row>
    <row r="69" ht="20.25" hidden="1" customHeight="1" spans="1:3">
      <c r="A69" s="54">
        <v>2010608</v>
      </c>
      <c r="B69" s="55" t="s">
        <v>157</v>
      </c>
      <c r="C69" s="56">
        <f>IFERROR(VLOOKUP(A69,#REF!,3,FALSE),0)</f>
        <v>0</v>
      </c>
    </row>
    <row r="70" ht="20.25" hidden="1" customHeight="1" spans="1:3">
      <c r="A70" s="54">
        <v>2010650</v>
      </c>
      <c r="B70" s="55" t="s">
        <v>125</v>
      </c>
      <c r="C70" s="56">
        <f>IFERROR(VLOOKUP(A70,#REF!,3,FALSE),0)</f>
        <v>0</v>
      </c>
    </row>
    <row r="71" ht="20.25" hidden="1" customHeight="1" spans="1:3">
      <c r="A71" s="54">
        <v>2010699</v>
      </c>
      <c r="B71" s="55" t="s">
        <v>158</v>
      </c>
      <c r="C71" s="56">
        <f>IFERROR(VLOOKUP(A71,#REF!,3,FALSE),0)</f>
        <v>0</v>
      </c>
    </row>
    <row r="72" ht="20.25" hidden="1" customHeight="1" spans="1:3">
      <c r="A72" s="52">
        <v>20107</v>
      </c>
      <c r="B72" s="53" t="s">
        <v>159</v>
      </c>
      <c r="C72" s="51">
        <f>SUM(C73:C79)</f>
        <v>0</v>
      </c>
    </row>
    <row r="73" ht="20.25" hidden="1" customHeight="1" spans="1:3">
      <c r="A73" s="54">
        <v>2010701</v>
      </c>
      <c r="B73" s="55" t="s">
        <v>116</v>
      </c>
      <c r="C73" s="56">
        <f>IFERROR(VLOOKUP(A73,#REF!,3,FALSE),0)</f>
        <v>0</v>
      </c>
    </row>
    <row r="74" ht="20.25" hidden="1" customHeight="1" spans="1:3">
      <c r="A74" s="54">
        <v>2010702</v>
      </c>
      <c r="B74" s="55" t="s">
        <v>117</v>
      </c>
      <c r="C74" s="56">
        <f>IFERROR(VLOOKUP(A74,#REF!,3,FALSE),0)</f>
        <v>0</v>
      </c>
    </row>
    <row r="75" ht="20.25" hidden="1" customHeight="1" spans="1:3">
      <c r="A75" s="54">
        <v>2010703</v>
      </c>
      <c r="B75" s="55" t="s">
        <v>118</v>
      </c>
      <c r="C75" s="56">
        <f>IFERROR(VLOOKUP(A75,#REF!,3,FALSE),0)</f>
        <v>0</v>
      </c>
    </row>
    <row r="76" ht="20.25" hidden="1" customHeight="1" spans="1:3">
      <c r="A76" s="54">
        <v>2010709</v>
      </c>
      <c r="B76" s="55" t="s">
        <v>156</v>
      </c>
      <c r="C76" s="56">
        <f>IFERROR(VLOOKUP(A76,#REF!,3,FALSE),0)</f>
        <v>0</v>
      </c>
    </row>
    <row r="77" ht="20.25" hidden="1" customHeight="1" spans="1:3">
      <c r="A77" s="54">
        <v>2010710</v>
      </c>
      <c r="B77" s="55" t="s">
        <v>160</v>
      </c>
      <c r="C77" s="56">
        <f>IFERROR(VLOOKUP(A77,#REF!,3,FALSE),0)</f>
        <v>0</v>
      </c>
    </row>
    <row r="78" ht="20.25" hidden="1" customHeight="1" spans="1:3">
      <c r="A78" s="54">
        <v>2010750</v>
      </c>
      <c r="B78" s="55" t="s">
        <v>125</v>
      </c>
      <c r="C78" s="56">
        <f>IFERROR(VLOOKUP(A78,#REF!,3,FALSE),0)</f>
        <v>0</v>
      </c>
    </row>
    <row r="79" ht="20.25" hidden="1" customHeight="1" spans="1:3">
      <c r="A79" s="54">
        <v>2010799</v>
      </c>
      <c r="B79" s="55" t="s">
        <v>161</v>
      </c>
      <c r="C79" s="56">
        <f>IFERROR(VLOOKUP(A79,#REF!,3,FALSE),0)</f>
        <v>0</v>
      </c>
    </row>
    <row r="80" ht="20.25" hidden="1" customHeight="1" spans="1:3">
      <c r="A80" s="52">
        <v>20108</v>
      </c>
      <c r="B80" s="53" t="s">
        <v>162</v>
      </c>
      <c r="C80" s="51">
        <f>SUM(C81:C88)</f>
        <v>0</v>
      </c>
    </row>
    <row r="81" ht="20.25" hidden="1" customHeight="1" spans="1:3">
      <c r="A81" s="54">
        <v>2010801</v>
      </c>
      <c r="B81" s="55" t="s">
        <v>116</v>
      </c>
      <c r="C81" s="56">
        <f>IFERROR(VLOOKUP(A81,#REF!,3,FALSE),0)</f>
        <v>0</v>
      </c>
    </row>
    <row r="82" ht="20.25" hidden="1" customHeight="1" spans="1:3">
      <c r="A82" s="54">
        <v>2010802</v>
      </c>
      <c r="B82" s="55" t="s">
        <v>117</v>
      </c>
      <c r="C82" s="56">
        <f>IFERROR(VLOOKUP(A82,#REF!,3,FALSE),0)</f>
        <v>0</v>
      </c>
    </row>
    <row r="83" ht="20.25" hidden="1" customHeight="1" spans="1:3">
      <c r="A83" s="54">
        <v>2010803</v>
      </c>
      <c r="B83" s="55" t="s">
        <v>118</v>
      </c>
      <c r="C83" s="56">
        <f>IFERROR(VLOOKUP(A83,#REF!,3,FALSE),0)</f>
        <v>0</v>
      </c>
    </row>
    <row r="84" ht="20.25" hidden="1" customHeight="1" spans="1:3">
      <c r="A84" s="54">
        <v>2010804</v>
      </c>
      <c r="B84" s="55" t="s">
        <v>163</v>
      </c>
      <c r="C84" s="56">
        <f>IFERROR(VLOOKUP(A84,#REF!,3,FALSE),0)</f>
        <v>0</v>
      </c>
    </row>
    <row r="85" ht="20.25" hidden="1" customHeight="1" spans="1:3">
      <c r="A85" s="54">
        <v>2010805</v>
      </c>
      <c r="B85" s="55" t="s">
        <v>164</v>
      </c>
      <c r="C85" s="56">
        <f>IFERROR(VLOOKUP(A85,#REF!,3,FALSE),0)</f>
        <v>0</v>
      </c>
    </row>
    <row r="86" ht="20.25" hidden="1" customHeight="1" spans="1:3">
      <c r="A86" s="54">
        <v>2010806</v>
      </c>
      <c r="B86" s="55" t="s">
        <v>156</v>
      </c>
      <c r="C86" s="56">
        <f>IFERROR(VLOOKUP(A86,#REF!,3,FALSE),0)</f>
        <v>0</v>
      </c>
    </row>
    <row r="87" ht="20.25" hidden="1" customHeight="1" spans="1:3">
      <c r="A87" s="54">
        <v>2010850</v>
      </c>
      <c r="B87" s="55" t="s">
        <v>125</v>
      </c>
      <c r="C87" s="56">
        <f>IFERROR(VLOOKUP(A87,#REF!,3,FALSE),0)</f>
        <v>0</v>
      </c>
    </row>
    <row r="88" ht="20.25" hidden="1" customHeight="1" spans="1:3">
      <c r="A88" s="54">
        <v>2010899</v>
      </c>
      <c r="B88" s="55" t="s">
        <v>165</v>
      </c>
      <c r="C88" s="56">
        <f>IFERROR(VLOOKUP(A88,#REF!,3,FALSE),0)</f>
        <v>0</v>
      </c>
    </row>
    <row r="89" ht="20.25" hidden="1" customHeight="1" spans="1:3">
      <c r="A89" s="52">
        <v>20109</v>
      </c>
      <c r="B89" s="53" t="s">
        <v>166</v>
      </c>
      <c r="C89" s="51">
        <f>SUM(C90:C101)</f>
        <v>0</v>
      </c>
    </row>
    <row r="90" ht="20.25" hidden="1" customHeight="1" spans="1:3">
      <c r="A90" s="54">
        <v>2010901</v>
      </c>
      <c r="B90" s="55" t="s">
        <v>116</v>
      </c>
      <c r="C90" s="56">
        <f>IFERROR(VLOOKUP(A90,#REF!,3,FALSE),0)</f>
        <v>0</v>
      </c>
    </row>
    <row r="91" ht="20.25" hidden="1" customHeight="1" spans="1:3">
      <c r="A91" s="54">
        <v>2010902</v>
      </c>
      <c r="B91" s="55" t="s">
        <v>117</v>
      </c>
      <c r="C91" s="56">
        <f>IFERROR(VLOOKUP(A91,#REF!,3,FALSE),0)</f>
        <v>0</v>
      </c>
    </row>
    <row r="92" ht="20.25" hidden="1" customHeight="1" spans="1:3">
      <c r="A92" s="54">
        <v>2010903</v>
      </c>
      <c r="B92" s="55" t="s">
        <v>118</v>
      </c>
      <c r="C92" s="56">
        <f>IFERROR(VLOOKUP(A92,#REF!,3,FALSE),0)</f>
        <v>0</v>
      </c>
    </row>
    <row r="93" ht="20.25" hidden="1" customHeight="1" spans="1:3">
      <c r="A93" s="54">
        <v>2010905</v>
      </c>
      <c r="B93" s="55" t="s">
        <v>167</v>
      </c>
      <c r="C93" s="56">
        <f>IFERROR(VLOOKUP(A93,#REF!,3,FALSE),0)</f>
        <v>0</v>
      </c>
    </row>
    <row r="94" ht="20.25" hidden="1" customHeight="1" spans="1:3">
      <c r="A94" s="54">
        <v>2010907</v>
      </c>
      <c r="B94" s="55" t="s">
        <v>168</v>
      </c>
      <c r="C94" s="56">
        <f>IFERROR(VLOOKUP(A94,#REF!,3,FALSE),0)</f>
        <v>0</v>
      </c>
    </row>
    <row r="95" ht="20.25" hidden="1" customHeight="1" spans="1:3">
      <c r="A95" s="54">
        <v>2010908</v>
      </c>
      <c r="B95" s="55" t="s">
        <v>156</v>
      </c>
      <c r="C95" s="56">
        <f>IFERROR(VLOOKUP(A95,#REF!,3,FALSE),0)</f>
        <v>0</v>
      </c>
    </row>
    <row r="96" ht="20.25" hidden="1" customHeight="1" spans="1:3">
      <c r="A96" s="54">
        <v>2010909</v>
      </c>
      <c r="B96" s="55" t="s">
        <v>169</v>
      </c>
      <c r="C96" s="56">
        <f>IFERROR(VLOOKUP(A96,#REF!,3,FALSE),0)</f>
        <v>0</v>
      </c>
    </row>
    <row r="97" ht="20.25" hidden="1" customHeight="1" spans="1:3">
      <c r="A97" s="54">
        <v>2010910</v>
      </c>
      <c r="B97" s="55" t="s">
        <v>170</v>
      </c>
      <c r="C97" s="56">
        <f>IFERROR(VLOOKUP(A97,#REF!,3,FALSE),0)</f>
        <v>0</v>
      </c>
    </row>
    <row r="98" ht="20.25" hidden="1" customHeight="1" spans="1:3">
      <c r="A98" s="54">
        <v>2010911</v>
      </c>
      <c r="B98" s="55" t="s">
        <v>171</v>
      </c>
      <c r="C98" s="56">
        <f>IFERROR(VLOOKUP(A98,#REF!,3,FALSE),0)</f>
        <v>0</v>
      </c>
    </row>
    <row r="99" ht="20.25" hidden="1" customHeight="1" spans="1:3">
      <c r="A99" s="54">
        <v>2010912</v>
      </c>
      <c r="B99" s="55" t="s">
        <v>172</v>
      </c>
      <c r="C99" s="56">
        <f>IFERROR(VLOOKUP(A99,#REF!,3,FALSE),0)</f>
        <v>0</v>
      </c>
    </row>
    <row r="100" ht="20.25" hidden="1" customHeight="1" spans="1:3">
      <c r="A100" s="54">
        <v>2010950</v>
      </c>
      <c r="B100" s="55" t="s">
        <v>125</v>
      </c>
      <c r="C100" s="56">
        <f>IFERROR(VLOOKUP(A100,#REF!,3,FALSE),0)</f>
        <v>0</v>
      </c>
    </row>
    <row r="101" ht="20.25" hidden="1" customHeight="1" spans="1:3">
      <c r="A101" s="54">
        <v>2010999</v>
      </c>
      <c r="B101" s="55" t="s">
        <v>173</v>
      </c>
      <c r="C101" s="56">
        <f>IFERROR(VLOOKUP(A101,#REF!,3,FALSE),0)</f>
        <v>0</v>
      </c>
    </row>
    <row r="102" ht="20.25" customHeight="1" spans="1:3">
      <c r="A102" s="52">
        <v>20111</v>
      </c>
      <c r="B102" s="53" t="s">
        <v>174</v>
      </c>
      <c r="C102" s="51">
        <f>SUM(C103:C110)</f>
        <v>1</v>
      </c>
    </row>
    <row r="103" ht="20.25" customHeight="1" spans="1:3">
      <c r="A103" s="54">
        <v>2011101</v>
      </c>
      <c r="B103" s="55" t="s">
        <v>116</v>
      </c>
      <c r="C103" s="56">
        <v>1</v>
      </c>
    </row>
    <row r="104" ht="20.25" hidden="1" customHeight="1" spans="1:3">
      <c r="A104" s="54">
        <v>2011102</v>
      </c>
      <c r="B104" s="55" t="s">
        <v>117</v>
      </c>
      <c r="C104" s="56">
        <f>IFERROR(VLOOKUP(A104,#REF!,3,FALSE),0)</f>
        <v>0</v>
      </c>
    </row>
    <row r="105" ht="20.25" hidden="1" customHeight="1" spans="1:3">
      <c r="A105" s="54">
        <v>2011103</v>
      </c>
      <c r="B105" s="55" t="s">
        <v>118</v>
      </c>
      <c r="C105" s="56">
        <f>IFERROR(VLOOKUP(A105,#REF!,3,FALSE),0)</f>
        <v>0</v>
      </c>
    </row>
    <row r="106" ht="20.25" hidden="1" customHeight="1" spans="1:3">
      <c r="A106" s="54">
        <v>2011104</v>
      </c>
      <c r="B106" s="55" t="s">
        <v>175</v>
      </c>
      <c r="C106" s="56">
        <f>IFERROR(VLOOKUP(A106,#REF!,3,FALSE),0)</f>
        <v>0</v>
      </c>
    </row>
    <row r="107" ht="20.25" hidden="1" customHeight="1" spans="1:3">
      <c r="A107" s="54">
        <v>2011105</v>
      </c>
      <c r="B107" s="55" t="s">
        <v>176</v>
      </c>
      <c r="C107" s="56">
        <f>IFERROR(VLOOKUP(A107,#REF!,3,FALSE),0)</f>
        <v>0</v>
      </c>
    </row>
    <row r="108" ht="20.25" hidden="1" customHeight="1" spans="1:3">
      <c r="A108" s="54">
        <v>2011106</v>
      </c>
      <c r="B108" s="55" t="s">
        <v>177</v>
      </c>
      <c r="C108" s="56">
        <f>IFERROR(VLOOKUP(A108,#REF!,3,FALSE),0)</f>
        <v>0</v>
      </c>
    </row>
    <row r="109" ht="20.25" hidden="1" customHeight="1" spans="1:3">
      <c r="A109" s="54">
        <v>2011150</v>
      </c>
      <c r="B109" s="55" t="s">
        <v>125</v>
      </c>
      <c r="C109" s="56">
        <f>IFERROR(VLOOKUP(A109,#REF!,3,FALSE),0)</f>
        <v>0</v>
      </c>
    </row>
    <row r="110" ht="20.25" hidden="1" customHeight="1" spans="1:3">
      <c r="A110" s="54">
        <v>2011199</v>
      </c>
      <c r="B110" s="55" t="s">
        <v>178</v>
      </c>
      <c r="C110" s="56">
        <f>IFERROR(VLOOKUP(A110,#REF!,3,FALSE),0)</f>
        <v>0</v>
      </c>
    </row>
    <row r="111" ht="20.25" customHeight="1" spans="1:3">
      <c r="A111" s="52">
        <v>20113</v>
      </c>
      <c r="B111" s="53" t="s">
        <v>179</v>
      </c>
      <c r="C111" s="51">
        <f>SUM(C112:C121)</f>
        <v>1</v>
      </c>
    </row>
    <row r="112" ht="20.25" hidden="1" customHeight="1" spans="1:3">
      <c r="A112" s="54">
        <v>2011301</v>
      </c>
      <c r="B112" s="55" t="s">
        <v>116</v>
      </c>
      <c r="C112" s="56">
        <f>IFERROR(VLOOKUP(A112,#REF!,3,FALSE),0)</f>
        <v>0</v>
      </c>
    </row>
    <row r="113" ht="20.25" hidden="1" customHeight="1" spans="1:3">
      <c r="A113" s="54">
        <v>2011302</v>
      </c>
      <c r="B113" s="55" t="s">
        <v>117</v>
      </c>
      <c r="C113" s="56">
        <f>IFERROR(VLOOKUP(A113,#REF!,3,FALSE),0)</f>
        <v>0</v>
      </c>
    </row>
    <row r="114" ht="20.25" hidden="1" customHeight="1" spans="1:3">
      <c r="A114" s="54">
        <v>2011303</v>
      </c>
      <c r="B114" s="55" t="s">
        <v>118</v>
      </c>
      <c r="C114" s="56">
        <f>IFERROR(VLOOKUP(A114,#REF!,3,FALSE),0)</f>
        <v>0</v>
      </c>
    </row>
    <row r="115" ht="20.25" hidden="1" customHeight="1" spans="1:3">
      <c r="A115" s="54">
        <v>2011304</v>
      </c>
      <c r="B115" s="55" t="s">
        <v>180</v>
      </c>
      <c r="C115" s="56">
        <f>IFERROR(VLOOKUP(A115,#REF!,3,FALSE),0)</f>
        <v>0</v>
      </c>
    </row>
    <row r="116" ht="20.25" hidden="1" customHeight="1" spans="1:3">
      <c r="A116" s="54">
        <v>2011305</v>
      </c>
      <c r="B116" s="55" t="s">
        <v>181</v>
      </c>
      <c r="C116" s="56">
        <f>IFERROR(VLOOKUP(A116,#REF!,3,FALSE),0)</f>
        <v>0</v>
      </c>
    </row>
    <row r="117" ht="20.25" hidden="1" customHeight="1" spans="1:3">
      <c r="A117" s="54">
        <v>2011306</v>
      </c>
      <c r="B117" s="55" t="s">
        <v>182</v>
      </c>
      <c r="C117" s="56">
        <f>IFERROR(VLOOKUP(A117,#REF!,3,FALSE),0)</f>
        <v>0</v>
      </c>
    </row>
    <row r="118" ht="20.25" hidden="1" customHeight="1" spans="1:3">
      <c r="A118" s="54">
        <v>2011307</v>
      </c>
      <c r="B118" s="55" t="s">
        <v>183</v>
      </c>
      <c r="C118" s="56">
        <f>IFERROR(VLOOKUP(A118,#REF!,3,FALSE),0)</f>
        <v>0</v>
      </c>
    </row>
    <row r="119" ht="20.25" hidden="1" customHeight="1" spans="1:3">
      <c r="A119" s="54">
        <v>2011308</v>
      </c>
      <c r="B119" s="55" t="s">
        <v>184</v>
      </c>
      <c r="C119" s="56">
        <f>IFERROR(VLOOKUP(A119,#REF!,3,FALSE),0)</f>
        <v>0</v>
      </c>
    </row>
    <row r="120" ht="20.25" hidden="1" customHeight="1" spans="1:3">
      <c r="A120" s="54">
        <v>2011350</v>
      </c>
      <c r="B120" s="55" t="s">
        <v>125</v>
      </c>
      <c r="C120" s="56">
        <f>IFERROR(VLOOKUP(A120,#REF!,3,FALSE),0)</f>
        <v>0</v>
      </c>
    </row>
    <row r="121" ht="20.25" customHeight="1" spans="1:3">
      <c r="A121" s="54">
        <v>2011399</v>
      </c>
      <c r="B121" s="55" t="s">
        <v>185</v>
      </c>
      <c r="C121" s="56">
        <v>1</v>
      </c>
    </row>
    <row r="122" ht="20.25" hidden="1" customHeight="1" spans="1:3">
      <c r="A122" s="52">
        <v>20114</v>
      </c>
      <c r="B122" s="53" t="s">
        <v>186</v>
      </c>
      <c r="C122" s="51">
        <f>SUM(C123:C133)</f>
        <v>0</v>
      </c>
    </row>
    <row r="123" ht="20.25" hidden="1" customHeight="1" spans="1:3">
      <c r="A123" s="54">
        <v>2011401</v>
      </c>
      <c r="B123" s="55" t="s">
        <v>116</v>
      </c>
      <c r="C123" s="56">
        <f>IFERROR(VLOOKUP(A123,#REF!,3,FALSE),0)</f>
        <v>0</v>
      </c>
    </row>
    <row r="124" ht="20.25" hidden="1" customHeight="1" spans="1:3">
      <c r="A124" s="54">
        <v>2011402</v>
      </c>
      <c r="B124" s="55" t="s">
        <v>117</v>
      </c>
      <c r="C124" s="56">
        <f>IFERROR(VLOOKUP(A124,#REF!,3,FALSE),0)</f>
        <v>0</v>
      </c>
    </row>
    <row r="125" ht="20.25" hidden="1" customHeight="1" spans="1:3">
      <c r="A125" s="54">
        <v>2011403</v>
      </c>
      <c r="B125" s="55" t="s">
        <v>118</v>
      </c>
      <c r="C125" s="56">
        <f>IFERROR(VLOOKUP(A125,#REF!,3,FALSE),0)</f>
        <v>0</v>
      </c>
    </row>
    <row r="126" ht="20.25" hidden="1" customHeight="1" spans="1:3">
      <c r="A126" s="54">
        <v>2011404</v>
      </c>
      <c r="B126" s="55" t="s">
        <v>187</v>
      </c>
      <c r="C126" s="56">
        <f>IFERROR(VLOOKUP(A126,#REF!,3,FALSE),0)</f>
        <v>0</v>
      </c>
    </row>
    <row r="127" ht="20.25" hidden="1" customHeight="1" spans="1:3">
      <c r="A127" s="54">
        <v>2011405</v>
      </c>
      <c r="B127" s="55" t="s">
        <v>188</v>
      </c>
      <c r="C127" s="56">
        <f>IFERROR(VLOOKUP(A127,#REF!,3,FALSE),0)</f>
        <v>0</v>
      </c>
    </row>
    <row r="128" ht="20.25" hidden="1" customHeight="1" spans="1:3">
      <c r="A128" s="54">
        <v>2011408</v>
      </c>
      <c r="B128" s="55" t="s">
        <v>189</v>
      </c>
      <c r="C128" s="56">
        <f>IFERROR(VLOOKUP(A128,#REF!,3,FALSE),0)</f>
        <v>0</v>
      </c>
    </row>
    <row r="129" ht="20.25" hidden="1" customHeight="1" spans="1:3">
      <c r="A129" s="54">
        <v>2011409</v>
      </c>
      <c r="B129" s="55" t="s">
        <v>190</v>
      </c>
      <c r="C129" s="56">
        <f>IFERROR(VLOOKUP(A129,#REF!,3,FALSE),0)</f>
        <v>0</v>
      </c>
    </row>
    <row r="130" ht="20.25" hidden="1" customHeight="1" spans="1:3">
      <c r="A130" s="54">
        <v>2011410</v>
      </c>
      <c r="B130" s="55" t="s">
        <v>191</v>
      </c>
      <c r="C130" s="56">
        <f>IFERROR(VLOOKUP(A130,#REF!,3,FALSE),0)</f>
        <v>0</v>
      </c>
    </row>
    <row r="131" ht="20.25" hidden="1" customHeight="1" spans="1:3">
      <c r="A131" s="54">
        <v>2011411</v>
      </c>
      <c r="B131" s="55" t="s">
        <v>192</v>
      </c>
      <c r="C131" s="56">
        <f>IFERROR(VLOOKUP(A131,#REF!,3,FALSE),0)</f>
        <v>0</v>
      </c>
    </row>
    <row r="132" ht="20.25" hidden="1" customHeight="1" spans="1:3">
      <c r="A132" s="54">
        <v>2011450</v>
      </c>
      <c r="B132" s="55" t="s">
        <v>125</v>
      </c>
      <c r="C132" s="56">
        <f>IFERROR(VLOOKUP(A132,#REF!,3,FALSE),0)</f>
        <v>0</v>
      </c>
    </row>
    <row r="133" ht="20.25" hidden="1" customHeight="1" spans="1:3">
      <c r="A133" s="54">
        <v>2011499</v>
      </c>
      <c r="B133" s="55" t="s">
        <v>193</v>
      </c>
      <c r="C133" s="56">
        <f>IFERROR(VLOOKUP(A133,#REF!,3,FALSE),0)</f>
        <v>0</v>
      </c>
    </row>
    <row r="134" ht="20.25" hidden="1" customHeight="1" spans="1:3">
      <c r="A134" s="52">
        <v>20123</v>
      </c>
      <c r="B134" s="53" t="s">
        <v>194</v>
      </c>
      <c r="C134" s="51">
        <f>SUM(C135:C140)</f>
        <v>0</v>
      </c>
    </row>
    <row r="135" ht="20.25" hidden="1" customHeight="1" spans="1:3">
      <c r="A135" s="54">
        <v>2012301</v>
      </c>
      <c r="B135" s="55" t="s">
        <v>116</v>
      </c>
      <c r="C135" s="56">
        <f>IFERROR(VLOOKUP(A135,#REF!,3,FALSE),0)</f>
        <v>0</v>
      </c>
    </row>
    <row r="136" ht="20.25" hidden="1" customHeight="1" spans="1:3">
      <c r="A136" s="54">
        <v>2012302</v>
      </c>
      <c r="B136" s="55" t="s">
        <v>117</v>
      </c>
      <c r="C136" s="56">
        <f>IFERROR(VLOOKUP(A136,#REF!,3,FALSE),0)</f>
        <v>0</v>
      </c>
    </row>
    <row r="137" ht="20.25" hidden="1" customHeight="1" spans="1:3">
      <c r="A137" s="54">
        <v>2012303</v>
      </c>
      <c r="B137" s="55" t="s">
        <v>118</v>
      </c>
      <c r="C137" s="56">
        <f>IFERROR(VLOOKUP(A137,#REF!,3,FALSE),0)</f>
        <v>0</v>
      </c>
    </row>
    <row r="138" ht="20.25" hidden="1" customHeight="1" spans="1:3">
      <c r="A138" s="54">
        <v>2012304</v>
      </c>
      <c r="B138" s="55" t="s">
        <v>195</v>
      </c>
      <c r="C138" s="56">
        <f>IFERROR(VLOOKUP(A138,#REF!,3,FALSE),0)</f>
        <v>0</v>
      </c>
    </row>
    <row r="139" ht="20.25" hidden="1" customHeight="1" spans="1:3">
      <c r="A139" s="54">
        <v>2012350</v>
      </c>
      <c r="B139" s="55" t="s">
        <v>125</v>
      </c>
      <c r="C139" s="56">
        <f>IFERROR(VLOOKUP(A139,#REF!,3,FALSE),0)</f>
        <v>0</v>
      </c>
    </row>
    <row r="140" ht="20.25" hidden="1" customHeight="1" spans="1:3">
      <c r="A140" s="54">
        <v>2012399</v>
      </c>
      <c r="B140" s="55" t="s">
        <v>196</v>
      </c>
      <c r="C140" s="56">
        <f>IFERROR(VLOOKUP(A140,#REF!,3,FALSE),0)</f>
        <v>0</v>
      </c>
    </row>
    <row r="141" ht="20.25" hidden="1" customHeight="1" spans="1:3">
      <c r="A141" s="52">
        <v>20125</v>
      </c>
      <c r="B141" s="53" t="s">
        <v>197</v>
      </c>
      <c r="C141" s="51">
        <f>SUM(C142:C148)</f>
        <v>0</v>
      </c>
    </row>
    <row r="142" ht="20.25" hidden="1" customHeight="1" spans="1:3">
      <c r="A142" s="54">
        <v>2012501</v>
      </c>
      <c r="B142" s="55" t="s">
        <v>116</v>
      </c>
      <c r="C142" s="56">
        <f>IFERROR(VLOOKUP(A142,#REF!,3,FALSE),0)</f>
        <v>0</v>
      </c>
    </row>
    <row r="143" ht="20.25" hidden="1" customHeight="1" spans="1:3">
      <c r="A143" s="54">
        <v>2012502</v>
      </c>
      <c r="B143" s="55" t="s">
        <v>117</v>
      </c>
      <c r="C143" s="56">
        <f>IFERROR(VLOOKUP(A143,#REF!,3,FALSE),0)</f>
        <v>0</v>
      </c>
    </row>
    <row r="144" ht="20.25" hidden="1" customHeight="1" spans="1:3">
      <c r="A144" s="54">
        <v>2012503</v>
      </c>
      <c r="B144" s="55" t="s">
        <v>118</v>
      </c>
      <c r="C144" s="56">
        <f>IFERROR(VLOOKUP(A144,#REF!,3,FALSE),0)</f>
        <v>0</v>
      </c>
    </row>
    <row r="145" ht="20.25" hidden="1" customHeight="1" spans="1:3">
      <c r="A145" s="54">
        <v>2012504</v>
      </c>
      <c r="B145" s="55" t="s">
        <v>198</v>
      </c>
      <c r="C145" s="56">
        <f>IFERROR(VLOOKUP(A145,#REF!,3,FALSE),0)</f>
        <v>0</v>
      </c>
    </row>
    <row r="146" ht="20.25" hidden="1" customHeight="1" spans="1:3">
      <c r="A146" s="54">
        <v>2012505</v>
      </c>
      <c r="B146" s="55" t="s">
        <v>199</v>
      </c>
      <c r="C146" s="56">
        <f>IFERROR(VLOOKUP(A146,#REF!,3,FALSE),0)</f>
        <v>0</v>
      </c>
    </row>
    <row r="147" ht="20.25" hidden="1" customHeight="1" spans="1:3">
      <c r="A147" s="54">
        <v>2012550</v>
      </c>
      <c r="B147" s="55" t="s">
        <v>125</v>
      </c>
      <c r="C147" s="56">
        <f>IFERROR(VLOOKUP(A147,#REF!,3,FALSE),0)</f>
        <v>0</v>
      </c>
    </row>
    <row r="148" ht="20.25" hidden="1" customHeight="1" spans="1:3">
      <c r="A148" s="54">
        <v>2012599</v>
      </c>
      <c r="B148" s="55" t="s">
        <v>200</v>
      </c>
      <c r="C148" s="56">
        <f>IFERROR(VLOOKUP(A148,#REF!,3,FALSE),0)</f>
        <v>0</v>
      </c>
    </row>
    <row r="149" ht="20.25" hidden="1" customHeight="1" spans="1:3">
      <c r="A149" s="52">
        <v>20126</v>
      </c>
      <c r="B149" s="53" t="s">
        <v>201</v>
      </c>
      <c r="C149" s="51">
        <f>SUM(C150:C154)</f>
        <v>0</v>
      </c>
    </row>
    <row r="150" ht="20.25" hidden="1" customHeight="1" spans="1:3">
      <c r="A150" s="54">
        <v>2012601</v>
      </c>
      <c r="B150" s="55" t="s">
        <v>116</v>
      </c>
      <c r="C150" s="56">
        <f>IFERROR(VLOOKUP(A150,#REF!,3,FALSE),0)</f>
        <v>0</v>
      </c>
    </row>
    <row r="151" ht="20.25" hidden="1" customHeight="1" spans="1:3">
      <c r="A151" s="54">
        <v>2012602</v>
      </c>
      <c r="B151" s="55" t="s">
        <v>117</v>
      </c>
      <c r="C151" s="56">
        <f>IFERROR(VLOOKUP(A151,#REF!,3,FALSE),0)</f>
        <v>0</v>
      </c>
    </row>
    <row r="152" ht="20.25" hidden="1" customHeight="1" spans="1:3">
      <c r="A152" s="54">
        <v>2012603</v>
      </c>
      <c r="B152" s="55" t="s">
        <v>118</v>
      </c>
      <c r="C152" s="56">
        <f>IFERROR(VLOOKUP(A152,#REF!,3,FALSE),0)</f>
        <v>0</v>
      </c>
    </row>
    <row r="153" ht="20.25" hidden="1" customHeight="1" spans="1:3">
      <c r="A153" s="54">
        <v>2012604</v>
      </c>
      <c r="B153" s="55" t="s">
        <v>202</v>
      </c>
      <c r="C153" s="56">
        <f>IFERROR(VLOOKUP(A153,#REF!,3,FALSE),0)</f>
        <v>0</v>
      </c>
    </row>
    <row r="154" ht="20.25" hidden="1" customHeight="1" spans="1:3">
      <c r="A154" s="54">
        <v>2012699</v>
      </c>
      <c r="B154" s="55" t="s">
        <v>203</v>
      </c>
      <c r="C154" s="56">
        <f>IFERROR(VLOOKUP(A154,#REF!,3,FALSE),0)</f>
        <v>0</v>
      </c>
    </row>
    <row r="155" ht="20.25" hidden="1" customHeight="1" spans="1:3">
      <c r="A155" s="52">
        <v>20128</v>
      </c>
      <c r="B155" s="53" t="s">
        <v>204</v>
      </c>
      <c r="C155" s="51">
        <f>SUM(C156:C161)</f>
        <v>0</v>
      </c>
    </row>
    <row r="156" ht="20.25" hidden="1" customHeight="1" spans="1:3">
      <c r="A156" s="54">
        <v>2012801</v>
      </c>
      <c r="B156" s="55" t="s">
        <v>116</v>
      </c>
      <c r="C156" s="56">
        <f>IFERROR(VLOOKUP(A156,#REF!,3,FALSE),0)</f>
        <v>0</v>
      </c>
    </row>
    <row r="157" ht="20.25" hidden="1" customHeight="1" spans="1:3">
      <c r="A157" s="54">
        <v>2012802</v>
      </c>
      <c r="B157" s="55" t="s">
        <v>117</v>
      </c>
      <c r="C157" s="56">
        <f>IFERROR(VLOOKUP(A157,#REF!,3,FALSE),0)</f>
        <v>0</v>
      </c>
    </row>
    <row r="158" ht="20.25" hidden="1" customHeight="1" spans="1:3">
      <c r="A158" s="54">
        <v>2012803</v>
      </c>
      <c r="B158" s="55" t="s">
        <v>118</v>
      </c>
      <c r="C158" s="56">
        <f>IFERROR(VLOOKUP(A158,#REF!,3,FALSE),0)</f>
        <v>0</v>
      </c>
    </row>
    <row r="159" ht="20.25" hidden="1" customHeight="1" spans="1:3">
      <c r="A159" s="54">
        <v>2012804</v>
      </c>
      <c r="B159" s="55" t="s">
        <v>130</v>
      </c>
      <c r="C159" s="56">
        <f>IFERROR(VLOOKUP(A159,#REF!,3,FALSE),0)</f>
        <v>0</v>
      </c>
    </row>
    <row r="160" ht="20.25" hidden="1" customHeight="1" spans="1:3">
      <c r="A160" s="54">
        <v>2012850</v>
      </c>
      <c r="B160" s="55" t="s">
        <v>125</v>
      </c>
      <c r="C160" s="56">
        <f>IFERROR(VLOOKUP(A160,#REF!,3,FALSE),0)</f>
        <v>0</v>
      </c>
    </row>
    <row r="161" ht="20.25" hidden="1" customHeight="1" spans="1:3">
      <c r="A161" s="54">
        <v>2012899</v>
      </c>
      <c r="B161" s="55" t="s">
        <v>205</v>
      </c>
      <c r="C161" s="56">
        <f>IFERROR(VLOOKUP(A161,#REF!,3,FALSE),0)</f>
        <v>0</v>
      </c>
    </row>
    <row r="162" ht="20.25" customHeight="1" spans="1:3">
      <c r="A162" s="52">
        <v>20129</v>
      </c>
      <c r="B162" s="53" t="s">
        <v>206</v>
      </c>
      <c r="C162" s="51">
        <f>SUM(C163:C168)</f>
        <v>5</v>
      </c>
    </row>
    <row r="163" ht="20.25" hidden="1" customHeight="1" spans="1:3">
      <c r="A163" s="54">
        <v>2012901</v>
      </c>
      <c r="B163" s="55" t="s">
        <v>116</v>
      </c>
      <c r="C163" s="56">
        <f>IFERROR(VLOOKUP(A163,#REF!,3,FALSE),0)</f>
        <v>0</v>
      </c>
    </row>
    <row r="164" ht="20.25" hidden="1" customHeight="1" spans="1:3">
      <c r="A164" s="54">
        <v>2012902</v>
      </c>
      <c r="B164" s="55" t="s">
        <v>117</v>
      </c>
      <c r="C164" s="56">
        <f>IFERROR(VLOOKUP(A164,#REF!,3,FALSE),0)</f>
        <v>0</v>
      </c>
    </row>
    <row r="165" ht="20.25" hidden="1" customHeight="1" spans="1:3">
      <c r="A165" s="54">
        <v>2012903</v>
      </c>
      <c r="B165" s="55" t="s">
        <v>118</v>
      </c>
      <c r="C165" s="56">
        <f>IFERROR(VLOOKUP(A165,#REF!,3,FALSE),0)</f>
        <v>0</v>
      </c>
    </row>
    <row r="166" ht="20.25" hidden="1" customHeight="1" spans="1:3">
      <c r="A166" s="54">
        <v>2012906</v>
      </c>
      <c r="B166" s="55" t="s">
        <v>207</v>
      </c>
      <c r="C166" s="56">
        <f>IFERROR(VLOOKUP(A166,#REF!,3,FALSE),0)</f>
        <v>0</v>
      </c>
    </row>
    <row r="167" ht="20.25" hidden="1" customHeight="1" spans="1:3">
      <c r="A167" s="54">
        <v>2012950</v>
      </c>
      <c r="B167" s="55" t="s">
        <v>125</v>
      </c>
      <c r="C167" s="56">
        <f>IFERROR(VLOOKUP(A167,#REF!,3,FALSE),0)</f>
        <v>0</v>
      </c>
    </row>
    <row r="168" ht="20.25" customHeight="1" spans="1:3">
      <c r="A168" s="54">
        <v>2012999</v>
      </c>
      <c r="B168" s="55" t="s">
        <v>208</v>
      </c>
      <c r="C168" s="56">
        <v>5</v>
      </c>
    </row>
    <row r="169" ht="20.25" hidden="1" customHeight="1" spans="1:3">
      <c r="A169" s="52">
        <v>20131</v>
      </c>
      <c r="B169" s="53" t="s">
        <v>209</v>
      </c>
      <c r="C169" s="51">
        <f>SUM(C170:C175)</f>
        <v>0</v>
      </c>
    </row>
    <row r="170" ht="20.25" hidden="1" customHeight="1" spans="1:3">
      <c r="A170" s="54">
        <v>2013101</v>
      </c>
      <c r="B170" s="55" t="s">
        <v>116</v>
      </c>
      <c r="C170" s="56">
        <f>IFERROR(VLOOKUP(A170,#REF!,3,FALSE),0)</f>
        <v>0</v>
      </c>
    </row>
    <row r="171" ht="20.25" hidden="1" customHeight="1" spans="1:3">
      <c r="A171" s="54">
        <v>2013102</v>
      </c>
      <c r="B171" s="55" t="s">
        <v>117</v>
      </c>
      <c r="C171" s="56">
        <f>IFERROR(VLOOKUP(A171,#REF!,3,FALSE),0)</f>
        <v>0</v>
      </c>
    </row>
    <row r="172" ht="20.25" hidden="1" customHeight="1" spans="1:3">
      <c r="A172" s="54">
        <v>2013103</v>
      </c>
      <c r="B172" s="55" t="s">
        <v>118</v>
      </c>
      <c r="C172" s="56">
        <f>IFERROR(VLOOKUP(A172,#REF!,3,FALSE),0)</f>
        <v>0</v>
      </c>
    </row>
    <row r="173" ht="20.25" hidden="1" customHeight="1" spans="1:3">
      <c r="A173" s="54">
        <v>2013105</v>
      </c>
      <c r="B173" s="55" t="s">
        <v>210</v>
      </c>
      <c r="C173" s="56">
        <f>IFERROR(VLOOKUP(A173,#REF!,3,FALSE),0)</f>
        <v>0</v>
      </c>
    </row>
    <row r="174" ht="20.25" hidden="1" customHeight="1" spans="1:3">
      <c r="A174" s="54">
        <v>2013150</v>
      </c>
      <c r="B174" s="55" t="s">
        <v>125</v>
      </c>
      <c r="C174" s="56">
        <f>IFERROR(VLOOKUP(A174,#REF!,3,FALSE),0)</f>
        <v>0</v>
      </c>
    </row>
    <row r="175" ht="33" hidden="1" customHeight="1" spans="1:3">
      <c r="A175" s="54">
        <v>2013199</v>
      </c>
      <c r="B175" s="55" t="s">
        <v>211</v>
      </c>
      <c r="C175" s="56">
        <f>IFERROR(VLOOKUP(A175,#REF!,3,FALSE),0)</f>
        <v>0</v>
      </c>
    </row>
    <row r="176" ht="20.25" customHeight="1" spans="1:3">
      <c r="A176" s="52">
        <v>20132</v>
      </c>
      <c r="B176" s="53" t="s">
        <v>212</v>
      </c>
      <c r="C176" s="51">
        <f>SUM(C177:C182)</f>
        <v>1</v>
      </c>
    </row>
    <row r="177" ht="20.25" hidden="1" customHeight="1" spans="1:3">
      <c r="A177" s="54">
        <v>2013201</v>
      </c>
      <c r="B177" s="55" t="s">
        <v>116</v>
      </c>
      <c r="C177" s="56">
        <f>IFERROR(VLOOKUP(A177,#REF!,3,FALSE),0)</f>
        <v>0</v>
      </c>
    </row>
    <row r="178" ht="20.25" hidden="1" customHeight="1" spans="1:3">
      <c r="A178" s="54">
        <v>2013202</v>
      </c>
      <c r="B178" s="55" t="s">
        <v>117</v>
      </c>
      <c r="C178" s="56">
        <f>IFERROR(VLOOKUP(A178,#REF!,3,FALSE),0)</f>
        <v>0</v>
      </c>
    </row>
    <row r="179" ht="20.25" hidden="1" customHeight="1" spans="1:3">
      <c r="A179" s="54">
        <v>2013203</v>
      </c>
      <c r="B179" s="55" t="s">
        <v>118</v>
      </c>
      <c r="C179" s="56">
        <f>IFERROR(VLOOKUP(A179,#REF!,3,FALSE),0)</f>
        <v>0</v>
      </c>
    </row>
    <row r="180" ht="20.25" hidden="1" customHeight="1" spans="1:3">
      <c r="A180" s="54">
        <v>2013204</v>
      </c>
      <c r="B180" s="55" t="s">
        <v>213</v>
      </c>
      <c r="C180" s="56">
        <f>IFERROR(VLOOKUP(A180,#REF!,3,FALSE),0)</f>
        <v>0</v>
      </c>
    </row>
    <row r="181" ht="20.25" hidden="1" customHeight="1" spans="1:3">
      <c r="A181" s="54">
        <v>2013250</v>
      </c>
      <c r="B181" s="55" t="s">
        <v>125</v>
      </c>
      <c r="C181" s="56">
        <f>IFERROR(VLOOKUP(A181,#REF!,3,FALSE),0)</f>
        <v>0</v>
      </c>
    </row>
    <row r="182" ht="20.25" customHeight="1" spans="1:3">
      <c r="A182" s="54">
        <v>2013299</v>
      </c>
      <c r="B182" s="55" t="s">
        <v>214</v>
      </c>
      <c r="C182" s="56">
        <v>1</v>
      </c>
    </row>
    <row r="183" ht="20.25" hidden="1" customHeight="1" spans="1:3">
      <c r="A183" s="52">
        <v>20133</v>
      </c>
      <c r="B183" s="53" t="s">
        <v>215</v>
      </c>
      <c r="C183" s="51">
        <f>SUM(C184:C189)</f>
        <v>0</v>
      </c>
    </row>
    <row r="184" ht="20.25" hidden="1" customHeight="1" spans="1:3">
      <c r="A184" s="54">
        <v>2013301</v>
      </c>
      <c r="B184" s="55" t="s">
        <v>116</v>
      </c>
      <c r="C184" s="56">
        <f>IFERROR(VLOOKUP(A184,#REF!,3,FALSE),0)</f>
        <v>0</v>
      </c>
    </row>
    <row r="185" ht="20.25" hidden="1" customHeight="1" spans="1:3">
      <c r="A185" s="54">
        <v>2013302</v>
      </c>
      <c r="B185" s="55" t="s">
        <v>117</v>
      </c>
      <c r="C185" s="56">
        <f>IFERROR(VLOOKUP(A185,#REF!,3,FALSE),0)</f>
        <v>0</v>
      </c>
    </row>
    <row r="186" ht="20.25" hidden="1" customHeight="1" spans="1:3">
      <c r="A186" s="54">
        <v>2013303</v>
      </c>
      <c r="B186" s="55" t="s">
        <v>118</v>
      </c>
      <c r="C186" s="56">
        <f>IFERROR(VLOOKUP(A186,#REF!,3,FALSE),0)</f>
        <v>0</v>
      </c>
    </row>
    <row r="187" ht="20.25" hidden="1" customHeight="1" spans="1:3">
      <c r="A187" s="54">
        <v>2013304</v>
      </c>
      <c r="B187" s="55" t="s">
        <v>216</v>
      </c>
      <c r="C187" s="56">
        <f>IFERROR(VLOOKUP(A187,#REF!,3,FALSE),0)</f>
        <v>0</v>
      </c>
    </row>
    <row r="188" ht="20.25" hidden="1" customHeight="1" spans="1:3">
      <c r="A188" s="54">
        <v>2013350</v>
      </c>
      <c r="B188" s="55" t="s">
        <v>125</v>
      </c>
      <c r="C188" s="56">
        <f>IFERROR(VLOOKUP(A188,#REF!,3,FALSE),0)</f>
        <v>0</v>
      </c>
    </row>
    <row r="189" ht="20.25" hidden="1" customHeight="1" spans="1:3">
      <c r="A189" s="54">
        <v>2013399</v>
      </c>
      <c r="B189" s="55" t="s">
        <v>217</v>
      </c>
      <c r="C189" s="56">
        <f>IFERROR(VLOOKUP(A189,#REF!,3,FALSE),0)</f>
        <v>0</v>
      </c>
    </row>
    <row r="190" ht="20.25" hidden="1" customHeight="1" spans="1:3">
      <c r="A190" s="52">
        <v>20134</v>
      </c>
      <c r="B190" s="53" t="s">
        <v>218</v>
      </c>
      <c r="C190" s="51">
        <f>SUM(C191:C197)</f>
        <v>0</v>
      </c>
    </row>
    <row r="191" ht="20.25" hidden="1" customHeight="1" spans="1:3">
      <c r="A191" s="54">
        <v>2013401</v>
      </c>
      <c r="B191" s="55" t="s">
        <v>116</v>
      </c>
      <c r="C191" s="56">
        <f>IFERROR(VLOOKUP(A191,#REF!,3,FALSE),0)</f>
        <v>0</v>
      </c>
    </row>
    <row r="192" ht="20.25" hidden="1" customHeight="1" spans="1:3">
      <c r="A192" s="54">
        <v>2013402</v>
      </c>
      <c r="B192" s="55" t="s">
        <v>117</v>
      </c>
      <c r="C192" s="56">
        <f>IFERROR(VLOOKUP(A192,#REF!,3,FALSE),0)</f>
        <v>0</v>
      </c>
    </row>
    <row r="193" ht="20.25" hidden="1" customHeight="1" spans="1:3">
      <c r="A193" s="54">
        <v>2013403</v>
      </c>
      <c r="B193" s="55" t="s">
        <v>118</v>
      </c>
      <c r="C193" s="56">
        <f>IFERROR(VLOOKUP(A193,#REF!,3,FALSE),0)</f>
        <v>0</v>
      </c>
    </row>
    <row r="194" ht="20.25" hidden="1" customHeight="1" spans="1:3">
      <c r="A194" s="54">
        <v>2013404</v>
      </c>
      <c r="B194" s="55" t="s">
        <v>219</v>
      </c>
      <c r="C194" s="56">
        <f>IFERROR(VLOOKUP(A194,#REF!,3,FALSE),0)</f>
        <v>0</v>
      </c>
    </row>
    <row r="195" ht="20.25" hidden="1" customHeight="1" spans="1:3">
      <c r="A195" s="54">
        <v>2013405</v>
      </c>
      <c r="B195" s="55" t="s">
        <v>220</v>
      </c>
      <c r="C195" s="56">
        <f>IFERROR(VLOOKUP(A195,#REF!,3,FALSE),0)</f>
        <v>0</v>
      </c>
    </row>
    <row r="196" ht="20.25" hidden="1" customHeight="1" spans="1:3">
      <c r="A196" s="54">
        <v>2013450</v>
      </c>
      <c r="B196" s="55" t="s">
        <v>125</v>
      </c>
      <c r="C196" s="56">
        <f>IFERROR(VLOOKUP(A196,#REF!,3,FALSE),0)</f>
        <v>0</v>
      </c>
    </row>
    <row r="197" ht="20.25" hidden="1" customHeight="1" spans="1:3">
      <c r="A197" s="54">
        <v>2013499</v>
      </c>
      <c r="B197" s="55" t="s">
        <v>221</v>
      </c>
      <c r="C197" s="56">
        <f>IFERROR(VLOOKUP(A197,#REF!,3,FALSE),0)</f>
        <v>0</v>
      </c>
    </row>
    <row r="198" ht="20.25" hidden="1" customHeight="1" spans="1:3">
      <c r="A198" s="52">
        <v>20135</v>
      </c>
      <c r="B198" s="53" t="s">
        <v>222</v>
      </c>
      <c r="C198" s="51">
        <f>SUM(C199:C203)</f>
        <v>0</v>
      </c>
    </row>
    <row r="199" ht="20.25" hidden="1" customHeight="1" spans="1:3">
      <c r="A199" s="54">
        <v>2013501</v>
      </c>
      <c r="B199" s="55" t="s">
        <v>116</v>
      </c>
      <c r="C199" s="56">
        <f>IFERROR(VLOOKUP(A199,#REF!,3,FALSE),0)</f>
        <v>0</v>
      </c>
    </row>
    <row r="200" ht="20.25" hidden="1" customHeight="1" spans="1:3">
      <c r="A200" s="54">
        <v>2013502</v>
      </c>
      <c r="B200" s="55" t="s">
        <v>117</v>
      </c>
      <c r="C200" s="56">
        <f>IFERROR(VLOOKUP(A200,#REF!,3,FALSE),0)</f>
        <v>0</v>
      </c>
    </row>
    <row r="201" ht="20.25" hidden="1" customHeight="1" spans="1:3">
      <c r="A201" s="54">
        <v>2013503</v>
      </c>
      <c r="B201" s="55" t="s">
        <v>118</v>
      </c>
      <c r="C201" s="56">
        <f>IFERROR(VLOOKUP(A201,#REF!,3,FALSE),0)</f>
        <v>0</v>
      </c>
    </row>
    <row r="202" ht="20.25" hidden="1" customHeight="1" spans="1:3">
      <c r="A202" s="54">
        <v>2013550</v>
      </c>
      <c r="B202" s="55" t="s">
        <v>125</v>
      </c>
      <c r="C202" s="56">
        <f>IFERROR(VLOOKUP(A202,#REF!,3,FALSE),0)</f>
        <v>0</v>
      </c>
    </row>
    <row r="203" ht="20.25" hidden="1" customHeight="1" spans="1:3">
      <c r="A203" s="54">
        <v>2013599</v>
      </c>
      <c r="B203" s="55" t="s">
        <v>223</v>
      </c>
      <c r="C203" s="56">
        <f>IFERROR(VLOOKUP(A203,#REF!,3,FALSE),0)</f>
        <v>0</v>
      </c>
    </row>
    <row r="204" ht="20.25" hidden="1" customHeight="1" spans="1:3">
      <c r="A204" s="52">
        <v>20136</v>
      </c>
      <c r="B204" s="53" t="s">
        <v>224</v>
      </c>
      <c r="C204" s="51">
        <f>SUM(C205:C209)</f>
        <v>0</v>
      </c>
    </row>
    <row r="205" ht="20.25" hidden="1" customHeight="1" spans="1:3">
      <c r="A205" s="54">
        <v>2013601</v>
      </c>
      <c r="B205" s="55" t="s">
        <v>116</v>
      </c>
      <c r="C205" s="56">
        <f>IFERROR(VLOOKUP(A205,#REF!,3,FALSE),0)</f>
        <v>0</v>
      </c>
    </row>
    <row r="206" ht="20.25" hidden="1" customHeight="1" spans="1:3">
      <c r="A206" s="54">
        <v>2013602</v>
      </c>
      <c r="B206" s="55" t="s">
        <v>117</v>
      </c>
      <c r="C206" s="56">
        <f>IFERROR(VLOOKUP(A206,#REF!,3,FALSE),0)</f>
        <v>0</v>
      </c>
    </row>
    <row r="207" ht="20.25" hidden="1" customHeight="1" spans="1:3">
      <c r="A207" s="54">
        <v>2013603</v>
      </c>
      <c r="B207" s="55" t="s">
        <v>118</v>
      </c>
      <c r="C207" s="56">
        <f>IFERROR(VLOOKUP(A207,#REF!,3,FALSE),0)</f>
        <v>0</v>
      </c>
    </row>
    <row r="208" ht="20.25" hidden="1" customHeight="1" spans="1:3">
      <c r="A208" s="54">
        <v>2013650</v>
      </c>
      <c r="B208" s="55" t="s">
        <v>125</v>
      </c>
      <c r="C208" s="56">
        <f>IFERROR(VLOOKUP(A208,#REF!,3,FALSE),0)</f>
        <v>0</v>
      </c>
    </row>
    <row r="209" ht="20.25" hidden="1" customHeight="1" spans="1:3">
      <c r="A209" s="54">
        <v>2013699</v>
      </c>
      <c r="B209" s="55" t="s">
        <v>225</v>
      </c>
      <c r="C209" s="56">
        <f>IFERROR(VLOOKUP(A209,#REF!,3,FALSE),0)</f>
        <v>0</v>
      </c>
    </row>
    <row r="210" ht="20.25" hidden="1" customHeight="1" spans="1:3">
      <c r="A210" s="52">
        <v>20137</v>
      </c>
      <c r="B210" s="53" t="s">
        <v>226</v>
      </c>
      <c r="C210" s="51">
        <f>SUM(C211:C216)</f>
        <v>0</v>
      </c>
    </row>
    <row r="211" ht="20.25" hidden="1" customHeight="1" spans="1:3">
      <c r="A211" s="54">
        <v>2013701</v>
      </c>
      <c r="B211" s="55" t="s">
        <v>116</v>
      </c>
      <c r="C211" s="56">
        <f>IFERROR(VLOOKUP(A211,#REF!,3,FALSE),0)</f>
        <v>0</v>
      </c>
    </row>
    <row r="212" ht="20.25" hidden="1" customHeight="1" spans="1:3">
      <c r="A212" s="54">
        <v>2013702</v>
      </c>
      <c r="B212" s="55" t="s">
        <v>117</v>
      </c>
      <c r="C212" s="56">
        <f>IFERROR(VLOOKUP(A212,#REF!,3,FALSE),0)</f>
        <v>0</v>
      </c>
    </row>
    <row r="213" ht="20.25" hidden="1" customHeight="1" spans="1:3">
      <c r="A213" s="54">
        <v>2013703</v>
      </c>
      <c r="B213" s="55" t="s">
        <v>118</v>
      </c>
      <c r="C213" s="56">
        <f>IFERROR(VLOOKUP(A213,#REF!,3,FALSE),0)</f>
        <v>0</v>
      </c>
    </row>
    <row r="214" ht="20.25" hidden="1" customHeight="1" spans="1:3">
      <c r="A214" s="54">
        <v>2013704</v>
      </c>
      <c r="B214" s="55" t="s">
        <v>227</v>
      </c>
      <c r="C214" s="56">
        <f>IFERROR(VLOOKUP(A214,#REF!,3,FALSE),0)</f>
        <v>0</v>
      </c>
    </row>
    <row r="215" ht="20.25" hidden="1" customHeight="1" spans="1:3">
      <c r="A215" s="54">
        <v>2013750</v>
      </c>
      <c r="B215" s="55" t="s">
        <v>125</v>
      </c>
      <c r="C215" s="56">
        <f>IFERROR(VLOOKUP(A215,#REF!,3,FALSE),0)</f>
        <v>0</v>
      </c>
    </row>
    <row r="216" ht="20.25" hidden="1" customHeight="1" spans="1:3">
      <c r="A216" s="54">
        <v>2013799</v>
      </c>
      <c r="B216" s="55" t="s">
        <v>228</v>
      </c>
      <c r="C216" s="56">
        <f>IFERROR(VLOOKUP(A216,#REF!,3,FALSE),0)</f>
        <v>0</v>
      </c>
    </row>
    <row r="217" ht="20.25" hidden="1" customHeight="1" spans="1:3">
      <c r="A217" s="52">
        <v>20138</v>
      </c>
      <c r="B217" s="53" t="s">
        <v>229</v>
      </c>
      <c r="C217" s="51">
        <f>SUM(C218:C231)</f>
        <v>0</v>
      </c>
    </row>
    <row r="218" ht="20.25" hidden="1" customHeight="1" spans="1:3">
      <c r="A218" s="54">
        <v>2013801</v>
      </c>
      <c r="B218" s="55" t="s">
        <v>116</v>
      </c>
      <c r="C218" s="56">
        <f>IFERROR(VLOOKUP(A218,#REF!,3,FALSE),0)</f>
        <v>0</v>
      </c>
    </row>
    <row r="219" ht="20.25" hidden="1" customHeight="1" spans="1:3">
      <c r="A219" s="54">
        <v>2013802</v>
      </c>
      <c r="B219" s="55" t="s">
        <v>117</v>
      </c>
      <c r="C219" s="56">
        <f>IFERROR(VLOOKUP(A219,#REF!,3,FALSE),0)</f>
        <v>0</v>
      </c>
    </row>
    <row r="220" ht="20.25" hidden="1" customHeight="1" spans="1:3">
      <c r="A220" s="54">
        <v>2013803</v>
      </c>
      <c r="B220" s="55" t="s">
        <v>118</v>
      </c>
      <c r="C220" s="56">
        <f>IFERROR(VLOOKUP(A220,#REF!,3,FALSE),0)</f>
        <v>0</v>
      </c>
    </row>
    <row r="221" ht="20.25" hidden="1" customHeight="1" spans="1:3">
      <c r="A221" s="54">
        <v>2013804</v>
      </c>
      <c r="B221" s="55" t="s">
        <v>230</v>
      </c>
      <c r="C221" s="56">
        <f>IFERROR(VLOOKUP(A221,#REF!,3,FALSE),0)</f>
        <v>0</v>
      </c>
    </row>
    <row r="222" ht="20.25" hidden="1" customHeight="1" spans="1:3">
      <c r="A222" s="54">
        <v>2013805</v>
      </c>
      <c r="B222" s="55" t="s">
        <v>231</v>
      </c>
      <c r="C222" s="56">
        <f>IFERROR(VLOOKUP(A222,#REF!,3,FALSE),0)</f>
        <v>0</v>
      </c>
    </row>
    <row r="223" ht="20.25" hidden="1" customHeight="1" spans="1:3">
      <c r="A223" s="54">
        <v>2013808</v>
      </c>
      <c r="B223" s="55" t="s">
        <v>156</v>
      </c>
      <c r="C223" s="56">
        <f>IFERROR(VLOOKUP(A223,#REF!,3,FALSE),0)</f>
        <v>0</v>
      </c>
    </row>
    <row r="224" ht="20.25" hidden="1" customHeight="1" spans="1:3">
      <c r="A224" s="54">
        <v>2013810</v>
      </c>
      <c r="B224" s="55" t="s">
        <v>232</v>
      </c>
      <c r="C224" s="56">
        <f>IFERROR(VLOOKUP(A224,#REF!,3,FALSE),0)</f>
        <v>0</v>
      </c>
    </row>
    <row r="225" ht="20.25" hidden="1" customHeight="1" spans="1:3">
      <c r="A225" s="54">
        <v>2013812</v>
      </c>
      <c r="B225" s="55" t="s">
        <v>233</v>
      </c>
      <c r="C225" s="56">
        <f>IFERROR(VLOOKUP(A225,#REF!,3,FALSE),0)</f>
        <v>0</v>
      </c>
    </row>
    <row r="226" ht="20.25" hidden="1" customHeight="1" spans="1:3">
      <c r="A226" s="54">
        <v>2013813</v>
      </c>
      <c r="B226" s="55" t="s">
        <v>234</v>
      </c>
      <c r="C226" s="56">
        <f>IFERROR(VLOOKUP(A226,#REF!,3,FALSE),0)</f>
        <v>0</v>
      </c>
    </row>
    <row r="227" ht="20.25" hidden="1" customHeight="1" spans="1:3">
      <c r="A227" s="54">
        <v>2013814</v>
      </c>
      <c r="B227" s="55" t="s">
        <v>235</v>
      </c>
      <c r="C227" s="56">
        <f>IFERROR(VLOOKUP(A227,#REF!,3,FALSE),0)</f>
        <v>0</v>
      </c>
    </row>
    <row r="228" ht="20.25" hidden="1" customHeight="1" spans="1:3">
      <c r="A228" s="54">
        <v>2013815</v>
      </c>
      <c r="B228" s="55" t="s">
        <v>236</v>
      </c>
      <c r="C228" s="56">
        <f>IFERROR(VLOOKUP(A228,#REF!,3,FALSE),0)</f>
        <v>0</v>
      </c>
    </row>
    <row r="229" ht="20.25" hidden="1" customHeight="1" spans="1:3">
      <c r="A229" s="54">
        <v>2013816</v>
      </c>
      <c r="B229" s="55" t="s">
        <v>237</v>
      </c>
      <c r="C229" s="56">
        <f>IFERROR(VLOOKUP(A229,#REF!,3,FALSE),0)</f>
        <v>0</v>
      </c>
    </row>
    <row r="230" ht="20.25" hidden="1" customHeight="1" spans="1:3">
      <c r="A230" s="54">
        <v>2013850</v>
      </c>
      <c r="B230" s="55" t="s">
        <v>125</v>
      </c>
      <c r="C230" s="56">
        <f>IFERROR(VLOOKUP(A230,#REF!,3,FALSE),0)</f>
        <v>0</v>
      </c>
    </row>
    <row r="231" ht="20.25" hidden="1" customHeight="1" spans="1:3">
      <c r="A231" s="54">
        <v>2013899</v>
      </c>
      <c r="B231" s="55" t="s">
        <v>238</v>
      </c>
      <c r="C231" s="56">
        <f>IFERROR(VLOOKUP(A231,Sheet2!A:D,4,0),0)</f>
        <v>0</v>
      </c>
    </row>
    <row r="232" ht="20.25" hidden="1" customHeight="1" spans="1:3">
      <c r="A232" s="52">
        <v>20199</v>
      </c>
      <c r="B232" s="53" t="s">
        <v>239</v>
      </c>
      <c r="C232" s="51">
        <f>SUM(C233:C234)</f>
        <v>0</v>
      </c>
    </row>
    <row r="233" ht="20.25" hidden="1" customHeight="1" spans="1:3">
      <c r="A233" s="54">
        <v>2019901</v>
      </c>
      <c r="B233" s="55" t="s">
        <v>240</v>
      </c>
      <c r="C233" s="56">
        <f>IFERROR(VLOOKUP(A233,#REF!,3,FALSE),0)</f>
        <v>0</v>
      </c>
    </row>
    <row r="234" ht="20.25" hidden="1" customHeight="1" spans="1:3">
      <c r="A234" s="54">
        <v>2019999</v>
      </c>
      <c r="B234" s="55" t="s">
        <v>241</v>
      </c>
      <c r="C234" s="56">
        <f>IFERROR(VLOOKUP(A234,#REF!,3,FALSE),0)</f>
        <v>0</v>
      </c>
    </row>
    <row r="235" ht="20.25" hidden="1" customHeight="1" spans="1:3">
      <c r="A235" s="52">
        <v>202</v>
      </c>
      <c r="B235" s="53" t="s">
        <v>242</v>
      </c>
      <c r="C235" s="51">
        <f>C236+C243+C246+C249+C255+C260+C262+C267+C273</f>
        <v>0</v>
      </c>
    </row>
    <row r="236" ht="20.25" hidden="1" customHeight="1" spans="1:3">
      <c r="A236" s="52">
        <v>20201</v>
      </c>
      <c r="B236" s="53" t="s">
        <v>243</v>
      </c>
      <c r="C236" s="51">
        <f>SUM(C237:C242)</f>
        <v>0</v>
      </c>
    </row>
    <row r="237" ht="20.25" hidden="1" customHeight="1" spans="1:3">
      <c r="A237" s="54">
        <v>2020101</v>
      </c>
      <c r="B237" s="55" t="s">
        <v>116</v>
      </c>
      <c r="C237" s="56">
        <f>IFERROR(VLOOKUP(A237,#REF!,3,FALSE),0)</f>
        <v>0</v>
      </c>
    </row>
    <row r="238" ht="20.25" hidden="1" customHeight="1" spans="1:3">
      <c r="A238" s="54">
        <v>2020102</v>
      </c>
      <c r="B238" s="55" t="s">
        <v>117</v>
      </c>
      <c r="C238" s="56">
        <f>IFERROR(VLOOKUP(A238,#REF!,3,FALSE),0)</f>
        <v>0</v>
      </c>
    </row>
    <row r="239" ht="20.25" hidden="1" customHeight="1" spans="1:3">
      <c r="A239" s="54">
        <v>2020103</v>
      </c>
      <c r="B239" s="55" t="s">
        <v>118</v>
      </c>
      <c r="C239" s="56">
        <f>IFERROR(VLOOKUP(A239,#REF!,3,FALSE),0)</f>
        <v>0</v>
      </c>
    </row>
    <row r="240" ht="20.25" hidden="1" customHeight="1" spans="1:3">
      <c r="A240" s="54">
        <v>2020104</v>
      </c>
      <c r="B240" s="55" t="s">
        <v>210</v>
      </c>
      <c r="C240" s="56">
        <f>IFERROR(VLOOKUP(A240,#REF!,3,FALSE),0)</f>
        <v>0</v>
      </c>
    </row>
    <row r="241" ht="20.25" hidden="1" customHeight="1" spans="1:3">
      <c r="A241" s="54">
        <v>2020150</v>
      </c>
      <c r="B241" s="55" t="s">
        <v>125</v>
      </c>
      <c r="C241" s="56">
        <f>IFERROR(VLOOKUP(A241,#REF!,3,FALSE),0)</f>
        <v>0</v>
      </c>
    </row>
    <row r="242" ht="20.25" hidden="1" customHeight="1" spans="1:3">
      <c r="A242" s="54">
        <v>2020199</v>
      </c>
      <c r="B242" s="55" t="s">
        <v>244</v>
      </c>
      <c r="C242" s="56">
        <f>IFERROR(VLOOKUP(A242,#REF!,3,FALSE),0)</f>
        <v>0</v>
      </c>
    </row>
    <row r="243" ht="20.25" hidden="1" customHeight="1" spans="1:3">
      <c r="A243" s="52">
        <v>20202</v>
      </c>
      <c r="B243" s="53" t="s">
        <v>245</v>
      </c>
      <c r="C243" s="51">
        <f>SUM(C244:C245)</f>
        <v>0</v>
      </c>
    </row>
    <row r="244" ht="20.25" hidden="1" customHeight="1" spans="1:3">
      <c r="A244" s="54">
        <v>2020201</v>
      </c>
      <c r="B244" s="55" t="s">
        <v>246</v>
      </c>
      <c r="C244" s="56">
        <f>IFERROR(VLOOKUP(A244,#REF!,3,FALSE),0)</f>
        <v>0</v>
      </c>
    </row>
    <row r="245" ht="20.25" hidden="1" customHeight="1" spans="1:3">
      <c r="A245" s="54">
        <v>2020202</v>
      </c>
      <c r="B245" s="55" t="s">
        <v>247</v>
      </c>
      <c r="C245" s="56">
        <f>IFERROR(VLOOKUP(A245,#REF!,3,FALSE),0)</f>
        <v>0</v>
      </c>
    </row>
    <row r="246" ht="20.25" hidden="1" customHeight="1" spans="1:3">
      <c r="A246" s="52">
        <v>20203</v>
      </c>
      <c r="B246" s="53" t="s">
        <v>248</v>
      </c>
      <c r="C246" s="51">
        <f>SUM(C247:C248)</f>
        <v>0</v>
      </c>
    </row>
    <row r="247" ht="20.25" hidden="1" customHeight="1" spans="1:3">
      <c r="A247" s="54">
        <v>2020304</v>
      </c>
      <c r="B247" s="55" t="s">
        <v>249</v>
      </c>
      <c r="C247" s="56">
        <f>IFERROR(VLOOKUP(A247,#REF!,3,FALSE),0)</f>
        <v>0</v>
      </c>
    </row>
    <row r="248" ht="20.25" hidden="1" customHeight="1" spans="1:3">
      <c r="A248" s="54">
        <v>2020306</v>
      </c>
      <c r="B248" s="55" t="s">
        <v>250</v>
      </c>
      <c r="C248" s="56">
        <f>IFERROR(VLOOKUP(A248,#REF!,3,FALSE),0)</f>
        <v>0</v>
      </c>
    </row>
    <row r="249" ht="20.25" hidden="1" customHeight="1" spans="1:3">
      <c r="A249" s="52">
        <v>20204</v>
      </c>
      <c r="B249" s="53" t="s">
        <v>251</v>
      </c>
      <c r="C249" s="51">
        <f>SUM(C250:C254)</f>
        <v>0</v>
      </c>
    </row>
    <row r="250" ht="20.25" hidden="1" customHeight="1" spans="1:3">
      <c r="A250" s="54">
        <v>2020401</v>
      </c>
      <c r="B250" s="55" t="s">
        <v>252</v>
      </c>
      <c r="C250" s="56">
        <f>IFERROR(VLOOKUP(A250,#REF!,3,FALSE),0)</f>
        <v>0</v>
      </c>
    </row>
    <row r="251" ht="20.25" hidden="1" customHeight="1" spans="1:3">
      <c r="A251" s="54">
        <v>2020402</v>
      </c>
      <c r="B251" s="55" t="s">
        <v>253</v>
      </c>
      <c r="C251" s="56">
        <f>IFERROR(VLOOKUP(A251,#REF!,3,FALSE),0)</f>
        <v>0</v>
      </c>
    </row>
    <row r="252" ht="20.25" hidden="1" customHeight="1" spans="1:3">
      <c r="A252" s="54">
        <v>2020403</v>
      </c>
      <c r="B252" s="55" t="s">
        <v>254</v>
      </c>
      <c r="C252" s="56">
        <f>IFERROR(VLOOKUP(A252,#REF!,3,FALSE),0)</f>
        <v>0</v>
      </c>
    </row>
    <row r="253" ht="20.25" hidden="1" customHeight="1" spans="1:3">
      <c r="A253" s="54">
        <v>2020404</v>
      </c>
      <c r="B253" s="55" t="s">
        <v>255</v>
      </c>
      <c r="C253" s="56">
        <f>IFERROR(VLOOKUP(A253,#REF!,3,FALSE),0)</f>
        <v>0</v>
      </c>
    </row>
    <row r="254" ht="20.25" hidden="1" customHeight="1" spans="1:3">
      <c r="A254" s="54">
        <v>2020499</v>
      </c>
      <c r="B254" s="55" t="s">
        <v>256</v>
      </c>
      <c r="C254" s="56">
        <f>IFERROR(VLOOKUP(A254,#REF!,3,FALSE),0)</f>
        <v>0</v>
      </c>
    </row>
    <row r="255" ht="20.25" hidden="1" customHeight="1" spans="1:3">
      <c r="A255" s="52">
        <v>20205</v>
      </c>
      <c r="B255" s="53" t="s">
        <v>257</v>
      </c>
      <c r="C255" s="51">
        <f>SUM(C256:C259)</f>
        <v>0</v>
      </c>
    </row>
    <row r="256" ht="20.25" hidden="1" customHeight="1" spans="1:3">
      <c r="A256" s="54">
        <v>2020503</v>
      </c>
      <c r="B256" s="55" t="s">
        <v>258</v>
      </c>
      <c r="C256" s="56">
        <f>IFERROR(VLOOKUP(A256,#REF!,3,FALSE),0)</f>
        <v>0</v>
      </c>
    </row>
    <row r="257" ht="20.25" hidden="1" customHeight="1" spans="1:3">
      <c r="A257" s="54">
        <v>2020504</v>
      </c>
      <c r="B257" s="55" t="s">
        <v>259</v>
      </c>
      <c r="C257" s="56">
        <f>IFERROR(VLOOKUP(A257,#REF!,3,FALSE),0)</f>
        <v>0</v>
      </c>
    </row>
    <row r="258" ht="20.25" hidden="1" customHeight="1" spans="1:3">
      <c r="A258" s="54">
        <v>2020505</v>
      </c>
      <c r="B258" s="55" t="s">
        <v>260</v>
      </c>
      <c r="C258" s="56">
        <f>IFERROR(VLOOKUP(A258,#REF!,3,FALSE),0)</f>
        <v>0</v>
      </c>
    </row>
    <row r="259" ht="20.25" hidden="1" customHeight="1" spans="1:3">
      <c r="A259" s="54">
        <v>2020599</v>
      </c>
      <c r="B259" s="55" t="s">
        <v>261</v>
      </c>
      <c r="C259" s="56">
        <f>IFERROR(VLOOKUP(A259,#REF!,3,FALSE),0)</f>
        <v>0</v>
      </c>
    </row>
    <row r="260" ht="20.25" hidden="1" customHeight="1" spans="1:3">
      <c r="A260" s="52">
        <v>20206</v>
      </c>
      <c r="B260" s="53" t="s">
        <v>262</v>
      </c>
      <c r="C260" s="51">
        <f>SUM(C261)</f>
        <v>0</v>
      </c>
    </row>
    <row r="261" ht="20.25" hidden="1" customHeight="1" spans="1:3">
      <c r="A261" s="54">
        <v>2020601</v>
      </c>
      <c r="B261" s="55" t="s">
        <v>263</v>
      </c>
      <c r="C261" s="56">
        <f>IFERROR(VLOOKUP(A261,#REF!,3,FALSE),0)</f>
        <v>0</v>
      </c>
    </row>
    <row r="262" ht="20.25" hidden="1" customHeight="1" spans="1:3">
      <c r="A262" s="52">
        <v>20207</v>
      </c>
      <c r="B262" s="53" t="s">
        <v>264</v>
      </c>
      <c r="C262" s="51">
        <f>SUM(C263:C266)</f>
        <v>0</v>
      </c>
    </row>
    <row r="263" ht="20.25" hidden="1" customHeight="1" spans="1:3">
      <c r="A263" s="54">
        <v>2020701</v>
      </c>
      <c r="B263" s="55" t="s">
        <v>265</v>
      </c>
      <c r="C263" s="56">
        <f>IFERROR(VLOOKUP(A263,#REF!,3,FALSE),0)</f>
        <v>0</v>
      </c>
    </row>
    <row r="264" ht="20.25" hidden="1" customHeight="1" spans="1:3">
      <c r="A264" s="54">
        <v>2020702</v>
      </c>
      <c r="B264" s="55" t="s">
        <v>266</v>
      </c>
      <c r="C264" s="56">
        <f>IFERROR(VLOOKUP(A264,#REF!,3,FALSE),0)</f>
        <v>0</v>
      </c>
    </row>
    <row r="265" ht="20.25" hidden="1" customHeight="1" spans="1:3">
      <c r="A265" s="54">
        <v>2020703</v>
      </c>
      <c r="B265" s="55" t="s">
        <v>267</v>
      </c>
      <c r="C265" s="56">
        <f>IFERROR(VLOOKUP(A265,#REF!,3,FALSE),0)</f>
        <v>0</v>
      </c>
    </row>
    <row r="266" ht="20.25" hidden="1" customHeight="1" spans="1:3">
      <c r="A266" s="54">
        <v>2020799</v>
      </c>
      <c r="B266" s="55" t="s">
        <v>40</v>
      </c>
      <c r="C266" s="56">
        <f>IFERROR(VLOOKUP(A266,#REF!,3,FALSE),0)</f>
        <v>0</v>
      </c>
    </row>
    <row r="267" ht="20.25" hidden="1" customHeight="1" spans="1:3">
      <c r="A267" s="52">
        <v>20208</v>
      </c>
      <c r="B267" s="53" t="s">
        <v>268</v>
      </c>
      <c r="C267" s="51">
        <f>SUM(C268:C272)</f>
        <v>0</v>
      </c>
    </row>
    <row r="268" ht="20.25" hidden="1" customHeight="1" spans="1:3">
      <c r="A268" s="54">
        <v>2020801</v>
      </c>
      <c r="B268" s="55" t="s">
        <v>116</v>
      </c>
      <c r="C268" s="56">
        <f>IFERROR(VLOOKUP(A268,#REF!,3,FALSE),0)</f>
        <v>0</v>
      </c>
    </row>
    <row r="269" ht="20.25" hidden="1" customHeight="1" spans="1:3">
      <c r="A269" s="54">
        <v>2020802</v>
      </c>
      <c r="B269" s="55" t="s">
        <v>117</v>
      </c>
      <c r="C269" s="56">
        <f>IFERROR(VLOOKUP(A269,#REF!,3,FALSE),0)</f>
        <v>0</v>
      </c>
    </row>
    <row r="270" ht="20.25" hidden="1" customHeight="1" spans="1:3">
      <c r="A270" s="54">
        <v>2020803</v>
      </c>
      <c r="B270" s="55" t="s">
        <v>118</v>
      </c>
      <c r="C270" s="56">
        <f>IFERROR(VLOOKUP(A270,#REF!,3,FALSE),0)</f>
        <v>0</v>
      </c>
    </row>
    <row r="271" ht="20.25" hidden="1" customHeight="1" spans="1:3">
      <c r="A271" s="54">
        <v>2020850</v>
      </c>
      <c r="B271" s="55" t="s">
        <v>125</v>
      </c>
      <c r="C271" s="56">
        <f>IFERROR(VLOOKUP(A271,#REF!,3,FALSE),0)</f>
        <v>0</v>
      </c>
    </row>
    <row r="272" ht="20.25" hidden="1" customHeight="1" spans="1:3">
      <c r="A272" s="54">
        <v>2020899</v>
      </c>
      <c r="B272" s="55" t="s">
        <v>269</v>
      </c>
      <c r="C272" s="56">
        <f>IFERROR(VLOOKUP(A272,#REF!,3,FALSE),0)</f>
        <v>0</v>
      </c>
    </row>
    <row r="273" ht="20.25" hidden="1" customHeight="1" spans="1:3">
      <c r="A273" s="52">
        <v>20299</v>
      </c>
      <c r="B273" s="53" t="s">
        <v>270</v>
      </c>
      <c r="C273" s="51">
        <f>C274</f>
        <v>0</v>
      </c>
    </row>
    <row r="274" ht="20.25" hidden="1" customHeight="1" spans="1:3">
      <c r="A274" s="54">
        <v>2029999</v>
      </c>
      <c r="B274" s="55" t="s">
        <v>271</v>
      </c>
      <c r="C274" s="56">
        <f>IFERROR(VLOOKUP(A274,#REF!,3,FALSE),0)</f>
        <v>0</v>
      </c>
    </row>
    <row r="275" ht="20.25" customHeight="1" spans="1:3">
      <c r="A275" s="52">
        <v>203</v>
      </c>
      <c r="B275" s="53" t="s">
        <v>12</v>
      </c>
      <c r="C275" s="51">
        <f>C276+C280+C282+C284+C292</f>
        <v>20</v>
      </c>
    </row>
    <row r="276" ht="20.25" hidden="1" customHeight="1" spans="1:3">
      <c r="A276" s="52">
        <v>20301</v>
      </c>
      <c r="B276" s="53" t="s">
        <v>272</v>
      </c>
      <c r="C276" s="51">
        <f>C277+C278+C279</f>
        <v>0</v>
      </c>
    </row>
    <row r="277" ht="20.25" hidden="1" customHeight="1" spans="1:3">
      <c r="A277" s="54">
        <v>2030101</v>
      </c>
      <c r="B277" s="55" t="s">
        <v>273</v>
      </c>
      <c r="C277" s="56">
        <f>IFERROR(VLOOKUP(A277,#REF!,3,FALSE),0)</f>
        <v>0</v>
      </c>
    </row>
    <row r="278" ht="20.25" hidden="1" customHeight="1" spans="1:3">
      <c r="A278" s="54">
        <v>2030102</v>
      </c>
      <c r="B278" s="55" t="s">
        <v>274</v>
      </c>
      <c r="C278" s="56">
        <f>IFERROR(VLOOKUP(A278,#REF!,3,FALSE),0)</f>
        <v>0</v>
      </c>
    </row>
    <row r="279" ht="20.25" hidden="1" customHeight="1" spans="1:3">
      <c r="A279" s="54">
        <v>2030199</v>
      </c>
      <c r="B279" s="55" t="s">
        <v>275</v>
      </c>
      <c r="C279" s="56">
        <f>IFERROR(VLOOKUP(A279,#REF!,3,FALSE),0)</f>
        <v>0</v>
      </c>
    </row>
    <row r="280" ht="20.25" hidden="1" customHeight="1" spans="1:3">
      <c r="A280" s="52">
        <v>20304</v>
      </c>
      <c r="B280" s="53" t="s">
        <v>276</v>
      </c>
      <c r="C280" s="51">
        <f>C281</f>
        <v>0</v>
      </c>
    </row>
    <row r="281" s="40" customFormat="1" ht="20.25" hidden="1" customHeight="1" spans="1:6">
      <c r="A281" s="57">
        <v>2030401</v>
      </c>
      <c r="B281" s="58" t="s">
        <v>277</v>
      </c>
      <c r="C281" s="56">
        <f>IFERROR(VLOOKUP(A281,#REF!,3,FALSE),0)</f>
        <v>0</v>
      </c>
      <c r="F281" s="59"/>
    </row>
    <row r="282" ht="20.25" hidden="1" customHeight="1" spans="1:3">
      <c r="A282" s="52">
        <v>20305</v>
      </c>
      <c r="B282" s="53" t="s">
        <v>278</v>
      </c>
      <c r="C282" s="51">
        <f>C283</f>
        <v>0</v>
      </c>
    </row>
    <row r="283" ht="20.25" hidden="1" customHeight="1" spans="1:3">
      <c r="A283" s="54">
        <v>2030501</v>
      </c>
      <c r="B283" s="55" t="s">
        <v>279</v>
      </c>
      <c r="C283" s="56">
        <f>IFERROR(VLOOKUP(A283,#REF!,3,FALSE),0)</f>
        <v>0</v>
      </c>
    </row>
    <row r="284" ht="20.25" customHeight="1" spans="1:3">
      <c r="A284" s="52">
        <v>20306</v>
      </c>
      <c r="B284" s="53" t="s">
        <v>280</v>
      </c>
      <c r="C284" s="51">
        <f>SUM(C285:C291)</f>
        <v>20</v>
      </c>
    </row>
    <row r="285" ht="20.25" customHeight="1" spans="1:3">
      <c r="A285" s="54">
        <v>2030601</v>
      </c>
      <c r="B285" s="55" t="s">
        <v>281</v>
      </c>
      <c r="C285" s="56">
        <v>15</v>
      </c>
    </row>
    <row r="286" ht="20.25" hidden="1" customHeight="1" spans="1:3">
      <c r="A286" s="54">
        <v>2030602</v>
      </c>
      <c r="B286" s="55" t="s">
        <v>282</v>
      </c>
      <c r="C286" s="56">
        <f>IFERROR(VLOOKUP(A286,#REF!,3,FALSE),0)</f>
        <v>0</v>
      </c>
    </row>
    <row r="287" ht="20.25" hidden="1" customHeight="1" spans="1:3">
      <c r="A287" s="54">
        <v>2030603</v>
      </c>
      <c r="B287" s="55" t="s">
        <v>283</v>
      </c>
      <c r="C287" s="56">
        <f>IFERROR(VLOOKUP(A287,#REF!,3,FALSE),0)</f>
        <v>0</v>
      </c>
    </row>
    <row r="288" ht="20.25" hidden="1" customHeight="1" spans="1:3">
      <c r="A288" s="54">
        <v>2030604</v>
      </c>
      <c r="B288" s="55" t="s">
        <v>284</v>
      </c>
      <c r="C288" s="56">
        <f>IFERROR(VLOOKUP(A288,#REF!,3,FALSE),0)</f>
        <v>0</v>
      </c>
    </row>
    <row r="289" ht="20.25" customHeight="1" spans="1:3">
      <c r="A289" s="54">
        <v>2030607</v>
      </c>
      <c r="B289" s="55" t="s">
        <v>285</v>
      </c>
      <c r="C289" s="56">
        <v>5</v>
      </c>
    </row>
    <row r="290" ht="20.25" hidden="1" customHeight="1" spans="1:3">
      <c r="A290" s="54">
        <v>2030608</v>
      </c>
      <c r="B290" s="55" t="s">
        <v>286</v>
      </c>
      <c r="C290" s="56">
        <f>IFERROR(VLOOKUP(A290,#REF!,3,FALSE),0)</f>
        <v>0</v>
      </c>
    </row>
    <row r="291" ht="20.25" hidden="1" customHeight="1" spans="1:3">
      <c r="A291" s="54">
        <v>2030699</v>
      </c>
      <c r="B291" s="55" t="s">
        <v>287</v>
      </c>
      <c r="C291" s="56">
        <f>IFERROR(VLOOKUP(A291,#REF!,3,FALSE),0)</f>
        <v>0</v>
      </c>
    </row>
    <row r="292" ht="20.25" hidden="1" customHeight="1" spans="1:3">
      <c r="A292" s="52">
        <v>20399</v>
      </c>
      <c r="B292" s="53" t="s">
        <v>288</v>
      </c>
      <c r="C292" s="51">
        <f>C293</f>
        <v>0</v>
      </c>
    </row>
    <row r="293" ht="20.25" hidden="1" customHeight="1" spans="1:3">
      <c r="A293" s="54">
        <v>2039999</v>
      </c>
      <c r="B293" s="55" t="s">
        <v>289</v>
      </c>
      <c r="C293" s="56">
        <f>IFERROR(VLOOKUP(A293,#REF!,3,FALSE),0)</f>
        <v>0</v>
      </c>
    </row>
    <row r="294" ht="20.25" customHeight="1" spans="1:3">
      <c r="A294" s="52">
        <v>204</v>
      </c>
      <c r="B294" s="53" t="s">
        <v>14</v>
      </c>
      <c r="C294" s="51">
        <f>C295+C298+C309+C316+C324+C333+C347+C357+C367+C375+C381</f>
        <v>590</v>
      </c>
    </row>
    <row r="295" ht="20.25" hidden="1" customHeight="1" spans="1:3">
      <c r="A295" s="52">
        <v>20401</v>
      </c>
      <c r="B295" s="53" t="s">
        <v>290</v>
      </c>
      <c r="C295" s="51">
        <f>C296+C297</f>
        <v>0</v>
      </c>
    </row>
    <row r="296" ht="20.25" hidden="1" customHeight="1" spans="1:3">
      <c r="A296" s="54">
        <v>2040101</v>
      </c>
      <c r="B296" s="55" t="s">
        <v>291</v>
      </c>
      <c r="C296" s="56">
        <f>IFERROR(VLOOKUP(A296,#REF!,3,FALSE),0)</f>
        <v>0</v>
      </c>
    </row>
    <row r="297" ht="20.25" hidden="1" customHeight="1" spans="1:3">
      <c r="A297" s="54">
        <v>2040199</v>
      </c>
      <c r="B297" s="55" t="s">
        <v>292</v>
      </c>
      <c r="C297" s="56">
        <f>IFERROR(VLOOKUP(A297,#REF!,3,FALSE),0)</f>
        <v>0</v>
      </c>
    </row>
    <row r="298" ht="20.25" customHeight="1" spans="1:3">
      <c r="A298" s="52">
        <v>20402</v>
      </c>
      <c r="B298" s="53" t="s">
        <v>293</v>
      </c>
      <c r="C298" s="51">
        <f>SUM(C299:C307)</f>
        <v>500</v>
      </c>
    </row>
    <row r="299" ht="20.25" customHeight="1" spans="1:3">
      <c r="A299" s="54">
        <v>2040201</v>
      </c>
      <c r="B299" s="55" t="s">
        <v>116</v>
      </c>
      <c r="C299" s="56">
        <v>459</v>
      </c>
    </row>
    <row r="300" ht="20.25" hidden="1" customHeight="1" spans="1:3">
      <c r="A300" s="54">
        <v>2040202</v>
      </c>
      <c r="B300" s="55" t="s">
        <v>117</v>
      </c>
      <c r="C300" s="56">
        <f>IFERROR(VLOOKUP(A300,#REF!,3,FALSE),0)</f>
        <v>0</v>
      </c>
    </row>
    <row r="301" ht="20.25" hidden="1" customHeight="1" spans="1:3">
      <c r="A301" s="54">
        <v>2040203</v>
      </c>
      <c r="B301" s="55" t="s">
        <v>118</v>
      </c>
      <c r="C301" s="56">
        <f>IFERROR(VLOOKUP(A301,#REF!,3,FALSE),0)</f>
        <v>0</v>
      </c>
    </row>
    <row r="302" ht="20.25" hidden="1" customHeight="1" spans="1:3">
      <c r="A302" s="54">
        <v>2040219</v>
      </c>
      <c r="B302" s="55" t="s">
        <v>156</v>
      </c>
      <c r="C302" s="56">
        <f>IFERROR(VLOOKUP(A302,#REF!,3,FALSE),0)</f>
        <v>0</v>
      </c>
    </row>
    <row r="303" ht="20.25" hidden="1" customHeight="1" spans="1:3">
      <c r="A303" s="54">
        <v>2040220</v>
      </c>
      <c r="B303" s="55" t="s">
        <v>294</v>
      </c>
      <c r="C303" s="56">
        <f>IFERROR(VLOOKUP(A303,#REF!,3,FALSE),0)</f>
        <v>0</v>
      </c>
    </row>
    <row r="304" ht="20.25" hidden="1" customHeight="1" spans="1:3">
      <c r="A304" s="54">
        <v>2040221</v>
      </c>
      <c r="B304" s="55" t="s">
        <v>295</v>
      </c>
      <c r="C304" s="56">
        <f>IFERROR(VLOOKUP(A304,#REF!,3,FALSE),0)</f>
        <v>0</v>
      </c>
    </row>
    <row r="305" ht="20.25" hidden="1" customHeight="1" spans="1:3">
      <c r="A305" s="54">
        <v>2040222</v>
      </c>
      <c r="B305" s="55" t="s">
        <v>296</v>
      </c>
      <c r="C305" s="56">
        <f>IFERROR(VLOOKUP(A305,#REF!,3,FALSE),0)</f>
        <v>0</v>
      </c>
    </row>
    <row r="306" ht="20.25" hidden="1" customHeight="1" spans="1:3">
      <c r="A306" s="54">
        <v>2040223</v>
      </c>
      <c r="B306" s="55" t="s">
        <v>297</v>
      </c>
      <c r="C306" s="56">
        <f>IFERROR(VLOOKUP(A306,#REF!,3,FALSE),0)</f>
        <v>0</v>
      </c>
    </row>
    <row r="307" ht="20.25" customHeight="1" spans="1:3">
      <c r="A307" s="54">
        <v>2040250</v>
      </c>
      <c r="B307" s="55" t="s">
        <v>125</v>
      </c>
      <c r="C307" s="56">
        <v>41</v>
      </c>
    </row>
    <row r="308" ht="20.25" hidden="1" customHeight="1" spans="1:3">
      <c r="A308" s="54">
        <v>2040299</v>
      </c>
      <c r="B308" s="55" t="s">
        <v>298</v>
      </c>
      <c r="C308" s="56">
        <f>IFERROR(VLOOKUP(A308,#REF!,3,FALSE),0)</f>
        <v>0</v>
      </c>
    </row>
    <row r="309" ht="20.25" hidden="1" customHeight="1" spans="1:3">
      <c r="A309" s="52">
        <v>20403</v>
      </c>
      <c r="B309" s="53" t="s">
        <v>299</v>
      </c>
      <c r="C309" s="51">
        <f>SUM(C310:C315)</f>
        <v>0</v>
      </c>
    </row>
    <row r="310" ht="20.25" hidden="1" customHeight="1" spans="1:3">
      <c r="A310" s="54">
        <v>2040301</v>
      </c>
      <c r="B310" s="55" t="s">
        <v>116</v>
      </c>
      <c r="C310" s="56">
        <f>IFERROR(VLOOKUP(A310,#REF!,3,FALSE),0)</f>
        <v>0</v>
      </c>
    </row>
    <row r="311" ht="20.25" hidden="1" customHeight="1" spans="1:3">
      <c r="A311" s="54">
        <v>2040302</v>
      </c>
      <c r="B311" s="55" t="s">
        <v>117</v>
      </c>
      <c r="C311" s="56">
        <f>IFERROR(VLOOKUP(A311,#REF!,3,FALSE),0)</f>
        <v>0</v>
      </c>
    </row>
    <row r="312" ht="20.25" hidden="1" customHeight="1" spans="1:3">
      <c r="A312" s="54">
        <v>2040303</v>
      </c>
      <c r="B312" s="55" t="s">
        <v>118</v>
      </c>
      <c r="C312" s="56">
        <f>IFERROR(VLOOKUP(A312,#REF!,3,FALSE),0)</f>
        <v>0</v>
      </c>
    </row>
    <row r="313" ht="20.25" hidden="1" customHeight="1" spans="1:3">
      <c r="A313" s="54">
        <v>2040304</v>
      </c>
      <c r="B313" s="55" t="s">
        <v>300</v>
      </c>
      <c r="C313" s="56">
        <f>IFERROR(VLOOKUP(A313,#REF!,3,FALSE),0)</f>
        <v>0</v>
      </c>
    </row>
    <row r="314" ht="20.25" hidden="1" customHeight="1" spans="1:3">
      <c r="A314" s="54">
        <v>2040350</v>
      </c>
      <c r="B314" s="55" t="s">
        <v>125</v>
      </c>
      <c r="C314" s="56">
        <f>IFERROR(VLOOKUP(A314,#REF!,3,FALSE),0)</f>
        <v>0</v>
      </c>
    </row>
    <row r="315" ht="20.25" hidden="1" customHeight="1" spans="1:3">
      <c r="A315" s="54">
        <v>2040399</v>
      </c>
      <c r="B315" s="55" t="s">
        <v>301</v>
      </c>
      <c r="C315" s="56">
        <f>IFERROR(VLOOKUP(A315,#REF!,3,FALSE),0)</f>
        <v>0</v>
      </c>
    </row>
    <row r="316" ht="20.25" hidden="1" customHeight="1" spans="1:3">
      <c r="A316" s="52">
        <v>20404</v>
      </c>
      <c r="B316" s="53" t="s">
        <v>302</v>
      </c>
      <c r="C316" s="51">
        <f>SUM(C317:C323)</f>
        <v>0</v>
      </c>
    </row>
    <row r="317" ht="20.25" hidden="1" customHeight="1" spans="1:3">
      <c r="A317" s="54">
        <v>2040401</v>
      </c>
      <c r="B317" s="55" t="s">
        <v>116</v>
      </c>
      <c r="C317" s="56">
        <f>IFERROR(VLOOKUP(A317,#REF!,3,FALSE),0)</f>
        <v>0</v>
      </c>
    </row>
    <row r="318" ht="20.25" hidden="1" customHeight="1" spans="1:3">
      <c r="A318" s="54">
        <v>2040402</v>
      </c>
      <c r="B318" s="55" t="s">
        <v>117</v>
      </c>
      <c r="C318" s="56">
        <f>IFERROR(VLOOKUP(A318,#REF!,3,FALSE),0)</f>
        <v>0</v>
      </c>
    </row>
    <row r="319" ht="20.25" hidden="1" customHeight="1" spans="1:3">
      <c r="A319" s="54">
        <v>2040403</v>
      </c>
      <c r="B319" s="55" t="s">
        <v>118</v>
      </c>
      <c r="C319" s="56">
        <f>IFERROR(VLOOKUP(A319,#REF!,3,FALSE),0)</f>
        <v>0</v>
      </c>
    </row>
    <row r="320" ht="20.25" hidden="1" customHeight="1" spans="1:3">
      <c r="A320" s="54">
        <v>2040409</v>
      </c>
      <c r="B320" s="55" t="s">
        <v>303</v>
      </c>
      <c r="C320" s="56">
        <f>IFERROR(VLOOKUP(A320,#REF!,3,FALSE),0)</f>
        <v>0</v>
      </c>
    </row>
    <row r="321" ht="20.25" hidden="1" customHeight="1" spans="1:3">
      <c r="A321" s="54">
        <v>2040410</v>
      </c>
      <c r="B321" s="55" t="s">
        <v>304</v>
      </c>
      <c r="C321" s="56">
        <f>IFERROR(VLOOKUP(A321,#REF!,3,FALSE),0)</f>
        <v>0</v>
      </c>
    </row>
    <row r="322" ht="20.25" hidden="1" customHeight="1" spans="1:3">
      <c r="A322" s="54">
        <v>2040450</v>
      </c>
      <c r="B322" s="55" t="s">
        <v>125</v>
      </c>
      <c r="C322" s="56">
        <f>IFERROR(VLOOKUP(A322,#REF!,3,FALSE),0)</f>
        <v>0</v>
      </c>
    </row>
    <row r="323" ht="20.25" hidden="1" customHeight="1" spans="1:3">
      <c r="A323" s="54">
        <v>2040499</v>
      </c>
      <c r="B323" s="55" t="s">
        <v>305</v>
      </c>
      <c r="C323" s="56">
        <f>IFERROR(VLOOKUP(A323,#REF!,3,FALSE),0)</f>
        <v>0</v>
      </c>
    </row>
    <row r="324" ht="20.25" hidden="1" customHeight="1" spans="1:3">
      <c r="A324" s="52">
        <v>20405</v>
      </c>
      <c r="B324" s="53" t="s">
        <v>306</v>
      </c>
      <c r="C324" s="51">
        <f>SUM(C325:C332)</f>
        <v>0</v>
      </c>
    </row>
    <row r="325" ht="20.25" hidden="1" customHeight="1" spans="1:3">
      <c r="A325" s="54">
        <v>2040501</v>
      </c>
      <c r="B325" s="55" t="s">
        <v>116</v>
      </c>
      <c r="C325" s="56">
        <f>IFERROR(VLOOKUP(A325,#REF!,3,FALSE),0)</f>
        <v>0</v>
      </c>
    </row>
    <row r="326" ht="20.25" hidden="1" customHeight="1" spans="1:3">
      <c r="A326" s="54">
        <v>2040502</v>
      </c>
      <c r="B326" s="55" t="s">
        <v>117</v>
      </c>
      <c r="C326" s="56">
        <f>IFERROR(VLOOKUP(A326,#REF!,3,FALSE),0)</f>
        <v>0</v>
      </c>
    </row>
    <row r="327" ht="20.25" hidden="1" customHeight="1" spans="1:3">
      <c r="A327" s="54">
        <v>2040503</v>
      </c>
      <c r="B327" s="55" t="s">
        <v>118</v>
      </c>
      <c r="C327" s="56">
        <f>IFERROR(VLOOKUP(A327,#REF!,3,FALSE),0)</f>
        <v>0</v>
      </c>
    </row>
    <row r="328" ht="20.25" hidden="1" customHeight="1" spans="1:3">
      <c r="A328" s="54">
        <v>2040504</v>
      </c>
      <c r="B328" s="55" t="s">
        <v>307</v>
      </c>
      <c r="C328" s="56">
        <f>IFERROR(VLOOKUP(A328,#REF!,3,FALSE),0)</f>
        <v>0</v>
      </c>
    </row>
    <row r="329" ht="20.25" hidden="1" customHeight="1" spans="1:3">
      <c r="A329" s="54">
        <v>2040505</v>
      </c>
      <c r="B329" s="55" t="s">
        <v>308</v>
      </c>
      <c r="C329" s="56">
        <f>IFERROR(VLOOKUP(A329,#REF!,3,FALSE),0)</f>
        <v>0</v>
      </c>
    </row>
    <row r="330" ht="20.25" hidden="1" customHeight="1" spans="1:3">
      <c r="A330" s="54">
        <v>2040506</v>
      </c>
      <c r="B330" s="55" t="s">
        <v>309</v>
      </c>
      <c r="C330" s="56">
        <f>IFERROR(VLOOKUP(A330,#REF!,3,FALSE),0)</f>
        <v>0</v>
      </c>
    </row>
    <row r="331" ht="20.25" hidden="1" customHeight="1" spans="1:3">
      <c r="A331" s="54">
        <v>2040550</v>
      </c>
      <c r="B331" s="55" t="s">
        <v>125</v>
      </c>
      <c r="C331" s="56">
        <f>IFERROR(VLOOKUP(A331,#REF!,3,FALSE),0)</f>
        <v>0</v>
      </c>
    </row>
    <row r="332" ht="20.25" hidden="1" customHeight="1" spans="1:3">
      <c r="A332" s="54">
        <v>2040599</v>
      </c>
      <c r="B332" s="55" t="s">
        <v>310</v>
      </c>
      <c r="C332" s="56">
        <f>IFERROR(VLOOKUP(A332,#REF!,3,FALSE),0)</f>
        <v>0</v>
      </c>
    </row>
    <row r="333" ht="20.25" customHeight="1" spans="1:3">
      <c r="A333" s="52">
        <v>20406</v>
      </c>
      <c r="B333" s="53" t="s">
        <v>311</v>
      </c>
      <c r="C333" s="51">
        <f>SUM(C334:C346)</f>
        <v>49</v>
      </c>
    </row>
    <row r="334" ht="20.25" customHeight="1" spans="1:3">
      <c r="A334" s="54">
        <v>2040601</v>
      </c>
      <c r="B334" s="55" t="s">
        <v>116</v>
      </c>
      <c r="C334" s="56">
        <v>49</v>
      </c>
    </row>
    <row r="335" ht="20.25" hidden="1" customHeight="1" spans="1:3">
      <c r="A335" s="54">
        <v>2040602</v>
      </c>
      <c r="B335" s="55" t="s">
        <v>117</v>
      </c>
      <c r="C335" s="56">
        <f>IFERROR(VLOOKUP(A335,#REF!,3,FALSE),0)</f>
        <v>0</v>
      </c>
    </row>
    <row r="336" ht="20.25" hidden="1" customHeight="1" spans="1:3">
      <c r="A336" s="54">
        <v>2040603</v>
      </c>
      <c r="B336" s="55" t="s">
        <v>118</v>
      </c>
      <c r="C336" s="56">
        <f>IFERROR(VLOOKUP(A336,#REF!,3,FALSE),0)</f>
        <v>0</v>
      </c>
    </row>
    <row r="337" ht="20.25" hidden="1" customHeight="1" spans="1:3">
      <c r="A337" s="54">
        <v>2040604</v>
      </c>
      <c r="B337" s="55" t="s">
        <v>312</v>
      </c>
      <c r="C337" s="56">
        <f>IFERROR(VLOOKUP(A337,#REF!,3,FALSE),0)</f>
        <v>0</v>
      </c>
    </row>
    <row r="338" ht="20.25" hidden="1" customHeight="1" spans="1:3">
      <c r="A338" s="54">
        <v>2040605</v>
      </c>
      <c r="B338" s="55" t="s">
        <v>313</v>
      </c>
      <c r="C338" s="56">
        <f>IFERROR(VLOOKUP(A338,#REF!,3,FALSE),0)</f>
        <v>0</v>
      </c>
    </row>
    <row r="339" ht="20.25" hidden="1" customHeight="1" spans="1:3">
      <c r="A339" s="54">
        <v>2040606</v>
      </c>
      <c r="B339" s="55" t="s">
        <v>314</v>
      </c>
      <c r="C339" s="56">
        <f>IFERROR(VLOOKUP(A339,#REF!,3,FALSE),0)</f>
        <v>0</v>
      </c>
    </row>
    <row r="340" ht="20.25" hidden="1" customHeight="1" spans="1:3">
      <c r="A340" s="54">
        <v>2040607</v>
      </c>
      <c r="B340" s="55" t="s">
        <v>315</v>
      </c>
      <c r="C340" s="56">
        <f>IFERROR(VLOOKUP(A340,#REF!,3,FALSE),0)</f>
        <v>0</v>
      </c>
    </row>
    <row r="341" ht="20.25" hidden="1" customHeight="1" spans="1:3">
      <c r="A341" s="54">
        <v>2040608</v>
      </c>
      <c r="B341" s="55" t="s">
        <v>316</v>
      </c>
      <c r="C341" s="56">
        <f>IFERROR(VLOOKUP(A341,#REF!,3,FALSE),0)</f>
        <v>0</v>
      </c>
    </row>
    <row r="342" ht="20.25" hidden="1" customHeight="1" spans="1:3">
      <c r="A342" s="54">
        <v>2040610</v>
      </c>
      <c r="B342" s="55" t="s">
        <v>317</v>
      </c>
      <c r="C342" s="56">
        <f>IFERROR(VLOOKUP(A342,#REF!,3,FALSE),0)</f>
        <v>0</v>
      </c>
    </row>
    <row r="343" ht="20.25" hidden="1" customHeight="1" spans="1:3">
      <c r="A343" s="54">
        <v>2040612</v>
      </c>
      <c r="B343" s="55" t="s">
        <v>318</v>
      </c>
      <c r="C343" s="56">
        <f>IFERROR(VLOOKUP(A343,#REF!,3,FALSE),0)</f>
        <v>0</v>
      </c>
    </row>
    <row r="344" ht="20.25" hidden="1" customHeight="1" spans="1:3">
      <c r="A344" s="54">
        <v>2040613</v>
      </c>
      <c r="B344" s="55" t="s">
        <v>156</v>
      </c>
      <c r="C344" s="56">
        <f>IFERROR(VLOOKUP(A344,#REF!,3,FALSE),0)</f>
        <v>0</v>
      </c>
    </row>
    <row r="345" ht="20.25" hidden="1" customHeight="1" spans="1:3">
      <c r="A345" s="54">
        <v>2040650</v>
      </c>
      <c r="B345" s="55" t="s">
        <v>125</v>
      </c>
      <c r="C345" s="56">
        <f>IFERROR(VLOOKUP(A345,#REF!,3,FALSE),0)</f>
        <v>0</v>
      </c>
    </row>
    <row r="346" ht="20.25" hidden="1" customHeight="1" spans="1:3">
      <c r="A346" s="54">
        <v>2040699</v>
      </c>
      <c r="B346" s="55" t="s">
        <v>319</v>
      </c>
      <c r="C346" s="56">
        <f>IFERROR(VLOOKUP(A346,#REF!,3,FALSE),0)</f>
        <v>0</v>
      </c>
    </row>
    <row r="347" ht="20.25" hidden="1" customHeight="1" spans="1:3">
      <c r="A347" s="52">
        <v>20407</v>
      </c>
      <c r="B347" s="53" t="s">
        <v>320</v>
      </c>
      <c r="C347" s="51">
        <f>SUM(C348:C356)</f>
        <v>0</v>
      </c>
    </row>
    <row r="348" ht="20.25" hidden="1" customHeight="1" spans="1:3">
      <c r="A348" s="54">
        <v>2040701</v>
      </c>
      <c r="B348" s="55" t="s">
        <v>116</v>
      </c>
      <c r="C348" s="56">
        <f>IFERROR(VLOOKUP(A348,#REF!,3,FALSE),0)</f>
        <v>0</v>
      </c>
    </row>
    <row r="349" ht="20.25" hidden="1" customHeight="1" spans="1:3">
      <c r="A349" s="54">
        <v>2040702</v>
      </c>
      <c r="B349" s="55" t="s">
        <v>117</v>
      </c>
      <c r="C349" s="56">
        <f>IFERROR(VLOOKUP(A349,#REF!,3,FALSE),0)</f>
        <v>0</v>
      </c>
    </row>
    <row r="350" ht="20.25" hidden="1" customHeight="1" spans="1:3">
      <c r="A350" s="54">
        <v>2040703</v>
      </c>
      <c r="B350" s="55" t="s">
        <v>118</v>
      </c>
      <c r="C350" s="56">
        <f>IFERROR(VLOOKUP(A350,#REF!,3,FALSE),0)</f>
        <v>0</v>
      </c>
    </row>
    <row r="351" ht="20.25" hidden="1" customHeight="1" spans="1:3">
      <c r="A351" s="54">
        <v>2040704</v>
      </c>
      <c r="B351" s="55" t="s">
        <v>321</v>
      </c>
      <c r="C351" s="56">
        <f>IFERROR(VLOOKUP(A351,#REF!,3,FALSE),0)</f>
        <v>0</v>
      </c>
    </row>
    <row r="352" ht="20.25" hidden="1" customHeight="1" spans="1:3">
      <c r="A352" s="54">
        <v>2040705</v>
      </c>
      <c r="B352" s="55" t="s">
        <v>322</v>
      </c>
      <c r="C352" s="56">
        <f>IFERROR(VLOOKUP(A352,#REF!,3,FALSE),0)</f>
        <v>0</v>
      </c>
    </row>
    <row r="353" ht="20.25" hidden="1" customHeight="1" spans="1:3">
      <c r="A353" s="54">
        <v>2040706</v>
      </c>
      <c r="B353" s="55" t="s">
        <v>323</v>
      </c>
      <c r="C353" s="56">
        <f>IFERROR(VLOOKUP(A353,#REF!,3,FALSE),0)</f>
        <v>0</v>
      </c>
    </row>
    <row r="354" ht="20.25" hidden="1" customHeight="1" spans="1:3">
      <c r="A354" s="54">
        <v>2040707</v>
      </c>
      <c r="B354" s="55" t="s">
        <v>156</v>
      </c>
      <c r="C354" s="56">
        <f>IFERROR(VLOOKUP(A354,#REF!,3,FALSE),0)</f>
        <v>0</v>
      </c>
    </row>
    <row r="355" ht="20.25" hidden="1" customHeight="1" spans="1:3">
      <c r="A355" s="54">
        <v>2040750</v>
      </c>
      <c r="B355" s="55" t="s">
        <v>125</v>
      </c>
      <c r="C355" s="56">
        <f>IFERROR(VLOOKUP(A355,#REF!,3,FALSE),0)</f>
        <v>0</v>
      </c>
    </row>
    <row r="356" ht="20.25" hidden="1" customHeight="1" spans="1:3">
      <c r="A356" s="54">
        <v>2040799</v>
      </c>
      <c r="B356" s="55" t="s">
        <v>324</v>
      </c>
      <c r="C356" s="56">
        <f>IFERROR(VLOOKUP(A356,#REF!,3,FALSE),0)</f>
        <v>0</v>
      </c>
    </row>
    <row r="357" ht="20.25" customHeight="1" spans="1:3">
      <c r="A357" s="52">
        <v>20408</v>
      </c>
      <c r="B357" s="53" t="s">
        <v>325</v>
      </c>
      <c r="C357" s="51">
        <f>SUM(C358:C366)</f>
        <v>30</v>
      </c>
    </row>
    <row r="358" ht="20.25" customHeight="1" spans="1:3">
      <c r="A358" s="54">
        <v>2040801</v>
      </c>
      <c r="B358" s="55" t="s">
        <v>116</v>
      </c>
      <c r="C358" s="56">
        <v>30</v>
      </c>
    </row>
    <row r="359" ht="20.25" hidden="1" customHeight="1" spans="1:3">
      <c r="A359" s="54">
        <v>2040802</v>
      </c>
      <c r="B359" s="55" t="s">
        <v>117</v>
      </c>
      <c r="C359" s="56">
        <f>IFERROR(VLOOKUP(A359,#REF!,3,FALSE),0)</f>
        <v>0</v>
      </c>
    </row>
    <row r="360" ht="20.25" hidden="1" customHeight="1" spans="1:3">
      <c r="A360" s="54">
        <v>2040803</v>
      </c>
      <c r="B360" s="55" t="s">
        <v>118</v>
      </c>
      <c r="C360" s="56">
        <f>IFERROR(VLOOKUP(A360,#REF!,3,FALSE),0)</f>
        <v>0</v>
      </c>
    </row>
    <row r="361" ht="20.25" hidden="1" customHeight="1" spans="1:3">
      <c r="A361" s="54">
        <v>2040804</v>
      </c>
      <c r="B361" s="55" t="s">
        <v>326</v>
      </c>
      <c r="C361" s="56">
        <f>IFERROR(VLOOKUP(A361,#REF!,3,FALSE),0)</f>
        <v>0</v>
      </c>
    </row>
    <row r="362" ht="20.25" hidden="1" customHeight="1" spans="1:3">
      <c r="A362" s="54">
        <v>2040805</v>
      </c>
      <c r="B362" s="55" t="s">
        <v>327</v>
      </c>
      <c r="C362" s="56">
        <f>IFERROR(VLOOKUP(A362,#REF!,3,FALSE),0)</f>
        <v>0</v>
      </c>
    </row>
    <row r="363" ht="20.25" hidden="1" customHeight="1" spans="1:3">
      <c r="A363" s="54">
        <v>2040806</v>
      </c>
      <c r="B363" s="55" t="s">
        <v>328</v>
      </c>
      <c r="C363" s="56">
        <f>IFERROR(VLOOKUP(A363,#REF!,3,FALSE),0)</f>
        <v>0</v>
      </c>
    </row>
    <row r="364" ht="20.25" hidden="1" customHeight="1" spans="1:3">
      <c r="A364" s="54">
        <v>2040807</v>
      </c>
      <c r="B364" s="55" t="s">
        <v>156</v>
      </c>
      <c r="C364" s="56">
        <f>IFERROR(VLOOKUP(A364,#REF!,3,FALSE),0)</f>
        <v>0</v>
      </c>
    </row>
    <row r="365" ht="20.25" hidden="1" customHeight="1" spans="1:3">
      <c r="A365" s="54">
        <v>2040850</v>
      </c>
      <c r="B365" s="55" t="s">
        <v>125</v>
      </c>
      <c r="C365" s="56">
        <f>IFERROR(VLOOKUP(A365,#REF!,3,FALSE),0)</f>
        <v>0</v>
      </c>
    </row>
    <row r="366" ht="20.25" hidden="1" customHeight="1" spans="1:3">
      <c r="A366" s="54">
        <v>2040899</v>
      </c>
      <c r="B366" s="55" t="s">
        <v>329</v>
      </c>
      <c r="C366" s="56">
        <f>IFERROR(VLOOKUP(A366,#REF!,3,FALSE),0)</f>
        <v>0</v>
      </c>
    </row>
    <row r="367" ht="20.25" hidden="1" customHeight="1" spans="1:3">
      <c r="A367" s="52">
        <v>20409</v>
      </c>
      <c r="B367" s="53" t="s">
        <v>330</v>
      </c>
      <c r="C367" s="51">
        <f>SUM(C368:C374)</f>
        <v>0</v>
      </c>
    </row>
    <row r="368" ht="20.25" hidden="1" customHeight="1" spans="1:3">
      <c r="A368" s="54">
        <v>2040901</v>
      </c>
      <c r="B368" s="55" t="s">
        <v>116</v>
      </c>
      <c r="C368" s="56">
        <f>IFERROR(VLOOKUP(A368,#REF!,3,FALSE),0)</f>
        <v>0</v>
      </c>
    </row>
    <row r="369" ht="20.25" hidden="1" customHeight="1" spans="1:3">
      <c r="A369" s="54">
        <v>2040902</v>
      </c>
      <c r="B369" s="55" t="s">
        <v>117</v>
      </c>
      <c r="C369" s="56">
        <f>IFERROR(VLOOKUP(A369,#REF!,3,FALSE),0)</f>
        <v>0</v>
      </c>
    </row>
    <row r="370" ht="20.25" hidden="1" customHeight="1" spans="1:3">
      <c r="A370" s="54">
        <v>2040903</v>
      </c>
      <c r="B370" s="55" t="s">
        <v>118</v>
      </c>
      <c r="C370" s="56">
        <f>IFERROR(VLOOKUP(A370,#REF!,3,FALSE),0)</f>
        <v>0</v>
      </c>
    </row>
    <row r="371" ht="20.25" hidden="1" customHeight="1" spans="1:3">
      <c r="A371" s="54">
        <v>2040904</v>
      </c>
      <c r="B371" s="55" t="s">
        <v>331</v>
      </c>
      <c r="C371" s="56">
        <f>IFERROR(VLOOKUP(A371,#REF!,3,FALSE),0)</f>
        <v>0</v>
      </c>
    </row>
    <row r="372" ht="20.25" hidden="1" customHeight="1" spans="1:3">
      <c r="A372" s="54">
        <v>2040905</v>
      </c>
      <c r="B372" s="55" t="s">
        <v>332</v>
      </c>
      <c r="C372" s="56">
        <f>IFERROR(VLOOKUP(A372,#REF!,3,FALSE),0)</f>
        <v>0</v>
      </c>
    </row>
    <row r="373" ht="20.25" hidden="1" customHeight="1" spans="1:3">
      <c r="A373" s="54">
        <v>2040950</v>
      </c>
      <c r="B373" s="55" t="s">
        <v>125</v>
      </c>
      <c r="C373" s="56">
        <f>IFERROR(VLOOKUP(A373,#REF!,3,FALSE),0)</f>
        <v>0</v>
      </c>
    </row>
    <row r="374" ht="20.25" hidden="1" customHeight="1" spans="1:3">
      <c r="A374" s="54">
        <v>2040999</v>
      </c>
      <c r="B374" s="55" t="s">
        <v>333</v>
      </c>
      <c r="C374" s="56">
        <f>IFERROR(VLOOKUP(A374,#REF!,3,FALSE),0)</f>
        <v>0</v>
      </c>
    </row>
    <row r="375" ht="20.25" hidden="1" customHeight="1" spans="1:3">
      <c r="A375" s="52">
        <v>20410</v>
      </c>
      <c r="B375" s="53" t="s">
        <v>334</v>
      </c>
      <c r="C375" s="51">
        <f>SUM(C376:C380)</f>
        <v>0</v>
      </c>
    </row>
    <row r="376" ht="20.25" hidden="1" customHeight="1" spans="1:3">
      <c r="A376" s="54">
        <v>2041001</v>
      </c>
      <c r="B376" s="55" t="s">
        <v>116</v>
      </c>
      <c r="C376" s="56">
        <f>IFERROR(VLOOKUP(A376,#REF!,3,FALSE),0)</f>
        <v>0</v>
      </c>
    </row>
    <row r="377" ht="20.25" hidden="1" customHeight="1" spans="1:3">
      <c r="A377" s="54">
        <v>2041002</v>
      </c>
      <c r="B377" s="55" t="s">
        <v>117</v>
      </c>
      <c r="C377" s="56">
        <f>IFERROR(VLOOKUP(A377,#REF!,3,FALSE),0)</f>
        <v>0</v>
      </c>
    </row>
    <row r="378" ht="20.25" hidden="1" customHeight="1" spans="1:3">
      <c r="A378" s="54">
        <v>2041006</v>
      </c>
      <c r="B378" s="55" t="s">
        <v>156</v>
      </c>
      <c r="C378" s="56">
        <f>IFERROR(VLOOKUP(A378,#REF!,3,FALSE),0)</f>
        <v>0</v>
      </c>
    </row>
    <row r="379" ht="20.25" hidden="1" customHeight="1" spans="1:3">
      <c r="A379" s="54">
        <v>2041007</v>
      </c>
      <c r="B379" s="55" t="s">
        <v>335</v>
      </c>
      <c r="C379" s="56">
        <f>IFERROR(VLOOKUP(A379,#REF!,3,FALSE),0)</f>
        <v>0</v>
      </c>
    </row>
    <row r="380" ht="20.25" hidden="1" customHeight="1" spans="1:3">
      <c r="A380" s="54">
        <v>2041099</v>
      </c>
      <c r="B380" s="55" t="s">
        <v>336</v>
      </c>
      <c r="C380" s="56">
        <f>IFERROR(VLOOKUP(A380,#REF!,3,FALSE),0)</f>
        <v>0</v>
      </c>
    </row>
    <row r="381" ht="20.25" customHeight="1" spans="1:3">
      <c r="A381" s="52">
        <v>20499</v>
      </c>
      <c r="B381" s="53" t="s">
        <v>337</v>
      </c>
      <c r="C381" s="51">
        <f>SUM(C382:C383)</f>
        <v>11</v>
      </c>
    </row>
    <row r="382" s="40" customFormat="1" ht="20.25" hidden="1" customHeight="1" spans="1:6">
      <c r="A382" s="57">
        <v>2049902</v>
      </c>
      <c r="B382" s="58" t="s">
        <v>338</v>
      </c>
      <c r="C382" s="56">
        <f>IFERROR(VLOOKUP(A382,#REF!,3,FALSE),0)</f>
        <v>0</v>
      </c>
      <c r="F382" s="59"/>
    </row>
    <row r="383" ht="20.25" customHeight="1" spans="1:3">
      <c r="A383" s="54">
        <v>2049999</v>
      </c>
      <c r="B383" s="55" t="s">
        <v>339</v>
      </c>
      <c r="C383" s="56">
        <v>11</v>
      </c>
    </row>
    <row r="384" ht="20.25" customHeight="1" spans="1:3">
      <c r="A384" s="52">
        <v>205</v>
      </c>
      <c r="B384" s="53" t="s">
        <v>16</v>
      </c>
      <c r="C384" s="51">
        <f>C385+C390+C397+C403+C409+C413+C417+C421+C427+C434</f>
        <v>3792</v>
      </c>
    </row>
    <row r="385" ht="20.25" hidden="1" customHeight="1" spans="1:3">
      <c r="A385" s="52">
        <v>20501</v>
      </c>
      <c r="B385" s="53" t="s">
        <v>340</v>
      </c>
      <c r="C385" s="51">
        <f>SUM(C386:C389)</f>
        <v>0</v>
      </c>
    </row>
    <row r="386" ht="20.25" hidden="1" customHeight="1" spans="1:3">
      <c r="A386" s="54">
        <v>2050101</v>
      </c>
      <c r="B386" s="55" t="s">
        <v>116</v>
      </c>
      <c r="C386" s="56">
        <f>IFERROR(VLOOKUP(A386,#REF!,3,FALSE),0)</f>
        <v>0</v>
      </c>
    </row>
    <row r="387" ht="20.25" hidden="1" customHeight="1" spans="1:3">
      <c r="A387" s="54">
        <v>2050102</v>
      </c>
      <c r="B387" s="55" t="s">
        <v>117</v>
      </c>
      <c r="C387" s="56">
        <f>IFERROR(VLOOKUP(A387,#REF!,3,FALSE),0)</f>
        <v>0</v>
      </c>
    </row>
    <row r="388" ht="20.25" hidden="1" customHeight="1" spans="1:3">
      <c r="A388" s="54">
        <v>2050103</v>
      </c>
      <c r="B388" s="55" t="s">
        <v>118</v>
      </c>
      <c r="C388" s="56">
        <f>IFERROR(VLOOKUP(A388,#REF!,3,FALSE),0)</f>
        <v>0</v>
      </c>
    </row>
    <row r="389" ht="20.25" hidden="1" customHeight="1" spans="1:3">
      <c r="A389" s="54">
        <v>2050199</v>
      </c>
      <c r="B389" s="55" t="s">
        <v>341</v>
      </c>
      <c r="C389" s="56">
        <f>IFERROR(VLOOKUP(A389,#REF!,3,FALSE),0)</f>
        <v>0</v>
      </c>
    </row>
    <row r="390" ht="20.25" customHeight="1" spans="1:3">
      <c r="A390" s="52">
        <v>20502</v>
      </c>
      <c r="B390" s="53" t="s">
        <v>342</v>
      </c>
      <c r="C390" s="51">
        <f>SUM(C391:C396)</f>
        <v>3716</v>
      </c>
    </row>
    <row r="391" ht="20.25" customHeight="1" spans="1:3">
      <c r="A391" s="54">
        <v>2050201</v>
      </c>
      <c r="B391" s="55" t="s">
        <v>343</v>
      </c>
      <c r="C391" s="56">
        <v>70</v>
      </c>
    </row>
    <row r="392" ht="20.25" customHeight="1" spans="1:3">
      <c r="A392" s="54">
        <v>2050202</v>
      </c>
      <c r="B392" s="55" t="s">
        <v>344</v>
      </c>
      <c r="C392" s="56">
        <v>2770</v>
      </c>
    </row>
    <row r="393" ht="20.25" customHeight="1" spans="1:3">
      <c r="A393" s="54">
        <v>2050203</v>
      </c>
      <c r="B393" s="55" t="s">
        <v>345</v>
      </c>
      <c r="C393" s="56">
        <v>577</v>
      </c>
    </row>
    <row r="394" ht="20.25" customHeight="1" spans="1:3">
      <c r="A394" s="54">
        <v>2050204</v>
      </c>
      <c r="B394" s="55" t="s">
        <v>346</v>
      </c>
      <c r="C394" s="56">
        <v>2</v>
      </c>
    </row>
    <row r="395" ht="20.25" customHeight="1" spans="1:3">
      <c r="A395" s="54">
        <v>2050205</v>
      </c>
      <c r="B395" s="55" t="s">
        <v>347</v>
      </c>
      <c r="C395" s="56">
        <v>7</v>
      </c>
    </row>
    <row r="396" ht="20.25" customHeight="1" spans="1:4">
      <c r="A396" s="54">
        <v>2050299</v>
      </c>
      <c r="B396" s="55" t="s">
        <v>348</v>
      </c>
      <c r="C396" s="56">
        <v>290</v>
      </c>
      <c r="D396" s="41"/>
    </row>
    <row r="397" ht="20.25" customHeight="1" spans="1:3">
      <c r="A397" s="52">
        <v>20503</v>
      </c>
      <c r="B397" s="53" t="s">
        <v>349</v>
      </c>
      <c r="C397" s="51">
        <f>SUM(C398:C402)</f>
        <v>8</v>
      </c>
    </row>
    <row r="398" ht="20.25" hidden="1" customHeight="1" spans="1:3">
      <c r="A398" s="54">
        <v>2050301</v>
      </c>
      <c r="B398" s="55" t="s">
        <v>350</v>
      </c>
      <c r="C398" s="56">
        <f>IFERROR(VLOOKUP(A398,#REF!,3,FALSE),0)</f>
        <v>0</v>
      </c>
    </row>
    <row r="399" ht="20.25" customHeight="1" spans="1:3">
      <c r="A399" s="54">
        <v>2050302</v>
      </c>
      <c r="B399" s="55" t="s">
        <v>351</v>
      </c>
      <c r="C399" s="56">
        <v>3</v>
      </c>
    </row>
    <row r="400" ht="20.25" hidden="1" customHeight="1" spans="1:3">
      <c r="A400" s="54">
        <v>2050303</v>
      </c>
      <c r="B400" s="55" t="s">
        <v>352</v>
      </c>
      <c r="C400" s="56">
        <f>IFERROR(VLOOKUP(A400,#REF!,3,FALSE),0)</f>
        <v>0</v>
      </c>
    </row>
    <row r="401" ht="20.25" customHeight="1" spans="1:3">
      <c r="A401" s="54">
        <v>2050305</v>
      </c>
      <c r="B401" s="55" t="s">
        <v>353</v>
      </c>
      <c r="C401" s="56">
        <v>5</v>
      </c>
    </row>
    <row r="402" ht="20.25" hidden="1" customHeight="1" spans="1:3">
      <c r="A402" s="54">
        <v>2050399</v>
      </c>
      <c r="B402" s="55" t="s">
        <v>354</v>
      </c>
      <c r="C402" s="56">
        <f>IFERROR(VLOOKUP(A402,#REF!,3,FALSE),0)</f>
        <v>0</v>
      </c>
    </row>
    <row r="403" ht="20.25" hidden="1" customHeight="1" spans="1:3">
      <c r="A403" s="52">
        <v>20504</v>
      </c>
      <c r="B403" s="53" t="s">
        <v>355</v>
      </c>
      <c r="C403" s="51">
        <f>SUM(C404:C408)</f>
        <v>0</v>
      </c>
    </row>
    <row r="404" ht="20.25" hidden="1" customHeight="1" spans="1:3">
      <c r="A404" s="54">
        <v>2050401</v>
      </c>
      <c r="B404" s="55" t="s">
        <v>356</v>
      </c>
      <c r="C404" s="56">
        <f>IFERROR(VLOOKUP(A404,#REF!,3,FALSE),0)</f>
        <v>0</v>
      </c>
    </row>
    <row r="405" ht="20.25" hidden="1" customHeight="1" spans="1:3">
      <c r="A405" s="54">
        <v>2050402</v>
      </c>
      <c r="B405" s="55" t="s">
        <v>357</v>
      </c>
      <c r="C405" s="56">
        <f>IFERROR(VLOOKUP(A405,#REF!,3,FALSE),0)</f>
        <v>0</v>
      </c>
    </row>
    <row r="406" ht="20.25" hidden="1" customHeight="1" spans="1:3">
      <c r="A406" s="54">
        <v>2050403</v>
      </c>
      <c r="B406" s="55" t="s">
        <v>358</v>
      </c>
      <c r="C406" s="56">
        <f>IFERROR(VLOOKUP(A406,#REF!,3,FALSE),0)</f>
        <v>0</v>
      </c>
    </row>
    <row r="407" ht="20.25" hidden="1" customHeight="1" spans="1:3">
      <c r="A407" s="54">
        <v>2050404</v>
      </c>
      <c r="B407" s="55" t="s">
        <v>359</v>
      </c>
      <c r="C407" s="56">
        <f>IFERROR(VLOOKUP(A407,#REF!,3,FALSE),0)</f>
        <v>0</v>
      </c>
    </row>
    <row r="408" ht="20.25" hidden="1" customHeight="1" spans="1:3">
      <c r="A408" s="54">
        <v>2050499</v>
      </c>
      <c r="B408" s="55" t="s">
        <v>360</v>
      </c>
      <c r="C408" s="56">
        <f>IFERROR(VLOOKUP(A408,#REF!,3,FALSE),0)</f>
        <v>0</v>
      </c>
    </row>
    <row r="409" ht="20.25" hidden="1" customHeight="1" spans="1:3">
      <c r="A409" s="52">
        <v>20505</v>
      </c>
      <c r="B409" s="53" t="s">
        <v>361</v>
      </c>
      <c r="C409" s="51">
        <f>SUM(C410:C412)</f>
        <v>0</v>
      </c>
    </row>
    <row r="410" ht="20.25" hidden="1" customHeight="1" spans="1:3">
      <c r="A410" s="54">
        <v>2050501</v>
      </c>
      <c r="B410" s="55" t="s">
        <v>362</v>
      </c>
      <c r="C410" s="56">
        <f>IFERROR(VLOOKUP(A410,#REF!,3,FALSE),0)</f>
        <v>0</v>
      </c>
    </row>
    <row r="411" ht="20.25" hidden="1" customHeight="1" spans="1:3">
      <c r="A411" s="54">
        <v>2050502</v>
      </c>
      <c r="B411" s="55" t="s">
        <v>363</v>
      </c>
      <c r="C411" s="56">
        <f>IFERROR(VLOOKUP(A411,#REF!,3,FALSE),0)</f>
        <v>0</v>
      </c>
    </row>
    <row r="412" ht="20.25" hidden="1" customHeight="1" spans="1:3">
      <c r="A412" s="54">
        <v>2050599</v>
      </c>
      <c r="B412" s="55" t="s">
        <v>364</v>
      </c>
      <c r="C412" s="56">
        <f>IFERROR(VLOOKUP(A412,#REF!,3,FALSE),0)</f>
        <v>0</v>
      </c>
    </row>
    <row r="413" ht="20.25" hidden="1" customHeight="1" spans="1:3">
      <c r="A413" s="52">
        <v>20506</v>
      </c>
      <c r="B413" s="53" t="s">
        <v>365</v>
      </c>
      <c r="C413" s="51">
        <f>SUM(C414:C416)</f>
        <v>0</v>
      </c>
    </row>
    <row r="414" ht="20.25" hidden="1" customHeight="1" spans="1:3">
      <c r="A414" s="54">
        <v>2050601</v>
      </c>
      <c r="B414" s="55" t="s">
        <v>366</v>
      </c>
      <c r="C414" s="56">
        <f>IFERROR(VLOOKUP(A414,#REF!,3,FALSE),0)</f>
        <v>0</v>
      </c>
    </row>
    <row r="415" ht="20.25" hidden="1" customHeight="1" spans="1:3">
      <c r="A415" s="54">
        <v>2050602</v>
      </c>
      <c r="B415" s="55" t="s">
        <v>367</v>
      </c>
      <c r="C415" s="56">
        <f>IFERROR(VLOOKUP(A415,#REF!,3,FALSE),0)</f>
        <v>0</v>
      </c>
    </row>
    <row r="416" ht="20.25" hidden="1" customHeight="1" spans="1:3">
      <c r="A416" s="54">
        <v>2050699</v>
      </c>
      <c r="B416" s="55" t="s">
        <v>368</v>
      </c>
      <c r="C416" s="56">
        <f>IFERROR(VLOOKUP(A416,#REF!,3,FALSE),0)</f>
        <v>0</v>
      </c>
    </row>
    <row r="417" ht="20.25" customHeight="1" spans="1:3">
      <c r="A417" s="52">
        <v>20507</v>
      </c>
      <c r="B417" s="53" t="s">
        <v>369</v>
      </c>
      <c r="C417" s="51">
        <f>SUM(C418:C420)</f>
        <v>4</v>
      </c>
    </row>
    <row r="418" ht="20.25" customHeight="1" spans="1:3">
      <c r="A418" s="54">
        <v>2050701</v>
      </c>
      <c r="B418" s="55" t="s">
        <v>370</v>
      </c>
      <c r="C418" s="56">
        <v>4</v>
      </c>
    </row>
    <row r="419" ht="20.25" hidden="1" customHeight="1" spans="1:3">
      <c r="A419" s="54">
        <v>2050702</v>
      </c>
      <c r="B419" s="55" t="s">
        <v>371</v>
      </c>
      <c r="C419" s="56">
        <f>IFERROR(VLOOKUP(A419,#REF!,3,FALSE),0)</f>
        <v>0</v>
      </c>
    </row>
    <row r="420" ht="20.25" hidden="1" customHeight="1" spans="1:3">
      <c r="A420" s="54">
        <v>2050799</v>
      </c>
      <c r="B420" s="55" t="s">
        <v>372</v>
      </c>
      <c r="C420" s="56">
        <f>IFERROR(VLOOKUP(A420,#REF!,3,FALSE),0)</f>
        <v>0</v>
      </c>
    </row>
    <row r="421" ht="20.25" hidden="1" customHeight="1" spans="1:3">
      <c r="A421" s="52">
        <v>20508</v>
      </c>
      <c r="B421" s="53" t="s">
        <v>373</v>
      </c>
      <c r="C421" s="51">
        <f>SUM(C422:C426)</f>
        <v>0</v>
      </c>
    </row>
    <row r="422" ht="20.25" hidden="1" customHeight="1" spans="1:3">
      <c r="A422" s="54">
        <v>2050801</v>
      </c>
      <c r="B422" s="55" t="s">
        <v>374</v>
      </c>
      <c r="C422" s="56">
        <f>IFERROR(VLOOKUP(A422,#REF!,3,FALSE),0)</f>
        <v>0</v>
      </c>
    </row>
    <row r="423" ht="20.25" hidden="1" customHeight="1" spans="1:3">
      <c r="A423" s="54">
        <v>2050802</v>
      </c>
      <c r="B423" s="55" t="s">
        <v>375</v>
      </c>
      <c r="C423" s="56">
        <f>IFERROR(VLOOKUP(A423,#REF!,3,FALSE),0)</f>
        <v>0</v>
      </c>
    </row>
    <row r="424" ht="20.25" hidden="1" customHeight="1" spans="1:3">
      <c r="A424" s="54">
        <v>2050803</v>
      </c>
      <c r="B424" s="55" t="s">
        <v>376</v>
      </c>
      <c r="C424" s="56">
        <f>IFERROR(VLOOKUP(A424,#REF!,3,FALSE),0)</f>
        <v>0</v>
      </c>
    </row>
    <row r="425" ht="20.25" hidden="1" customHeight="1" spans="1:3">
      <c r="A425" s="54">
        <v>2050804</v>
      </c>
      <c r="B425" s="55" t="s">
        <v>377</v>
      </c>
      <c r="C425" s="56">
        <f>IFERROR(VLOOKUP(A425,#REF!,3,FALSE),0)</f>
        <v>0</v>
      </c>
    </row>
    <row r="426" ht="20.25" hidden="1" customHeight="1" spans="1:3">
      <c r="A426" s="54">
        <v>2050899</v>
      </c>
      <c r="B426" s="55" t="s">
        <v>378</v>
      </c>
      <c r="C426" s="56">
        <f>IFERROR(VLOOKUP(A426,#REF!,3,FALSE),0)</f>
        <v>0</v>
      </c>
    </row>
    <row r="427" ht="20.25" customHeight="1" spans="1:3">
      <c r="A427" s="52">
        <v>20509</v>
      </c>
      <c r="B427" s="53" t="s">
        <v>379</v>
      </c>
      <c r="C427" s="51">
        <f>SUM(C428:C433)</f>
        <v>64</v>
      </c>
    </row>
    <row r="428" ht="20.25" hidden="1" customHeight="1" spans="1:3">
      <c r="A428" s="54">
        <v>2050901</v>
      </c>
      <c r="B428" s="55" t="s">
        <v>380</v>
      </c>
      <c r="C428" s="56">
        <f>IFERROR(VLOOKUP(A428,#REF!,3,FALSE),0)</f>
        <v>0</v>
      </c>
    </row>
    <row r="429" ht="20.25" hidden="1" customHeight="1" spans="1:3">
      <c r="A429" s="54">
        <v>2050902</v>
      </c>
      <c r="B429" s="55" t="s">
        <v>381</v>
      </c>
      <c r="C429" s="56">
        <f>IFERROR(VLOOKUP(A429,#REF!,3,FALSE),0)</f>
        <v>0</v>
      </c>
    </row>
    <row r="430" ht="20.25" hidden="1" customHeight="1" spans="1:3">
      <c r="A430" s="54">
        <v>2050903</v>
      </c>
      <c r="B430" s="55" t="s">
        <v>382</v>
      </c>
      <c r="C430" s="56">
        <f>IFERROR(VLOOKUP(A430,#REF!,3,FALSE),0)</f>
        <v>0</v>
      </c>
    </row>
    <row r="431" ht="20.25" hidden="1" customHeight="1" spans="1:3">
      <c r="A431" s="54">
        <v>2050904</v>
      </c>
      <c r="B431" s="55" t="s">
        <v>383</v>
      </c>
      <c r="C431" s="56">
        <f>IFERROR(VLOOKUP(A431,#REF!,3,FALSE),0)</f>
        <v>0</v>
      </c>
    </row>
    <row r="432" ht="20.25" hidden="1" customHeight="1" spans="1:3">
      <c r="A432" s="54">
        <v>2050905</v>
      </c>
      <c r="B432" s="55" t="s">
        <v>384</v>
      </c>
      <c r="C432" s="56">
        <f>IFERROR(VLOOKUP(A432,#REF!,3,FALSE),0)</f>
        <v>0</v>
      </c>
    </row>
    <row r="433" ht="20.25" customHeight="1" spans="1:3">
      <c r="A433" s="54">
        <v>2050999</v>
      </c>
      <c r="B433" s="55" t="s">
        <v>385</v>
      </c>
      <c r="C433" s="56">
        <v>64</v>
      </c>
    </row>
    <row r="434" ht="20.25" hidden="1" customHeight="1" spans="1:4">
      <c r="A434" s="52">
        <v>20599</v>
      </c>
      <c r="B434" s="53" t="s">
        <v>386</v>
      </c>
      <c r="C434" s="51">
        <f>C435</f>
        <v>0</v>
      </c>
      <c r="D434" s="41"/>
    </row>
    <row r="435" ht="20.25" hidden="1" customHeight="1" spans="1:3">
      <c r="A435" s="54">
        <v>2059999</v>
      </c>
      <c r="B435" s="55" t="s">
        <v>387</v>
      </c>
      <c r="C435" s="56">
        <f>IFERROR(VLOOKUP(A435,#REF!,3,FALSE),0)</f>
        <v>0</v>
      </c>
    </row>
    <row r="436" ht="20.25" hidden="1" customHeight="1" spans="1:3">
      <c r="A436" s="52">
        <v>206</v>
      </c>
      <c r="B436" s="53" t="s">
        <v>18</v>
      </c>
      <c r="C436" s="51">
        <f>C437+C442+C451+C457+C462+C467+C472+C479+C483+C487</f>
        <v>0</v>
      </c>
    </row>
    <row r="437" ht="20.25" hidden="1" customHeight="1" spans="1:3">
      <c r="A437" s="52">
        <v>20601</v>
      </c>
      <c r="B437" s="53" t="s">
        <v>388</v>
      </c>
      <c r="C437" s="51">
        <f>SUM(C438:C441)</f>
        <v>0</v>
      </c>
    </row>
    <row r="438" ht="20.25" hidden="1" customHeight="1" spans="1:3">
      <c r="A438" s="54">
        <v>2060101</v>
      </c>
      <c r="B438" s="55" t="s">
        <v>116</v>
      </c>
      <c r="C438" s="56">
        <f>IFERROR(VLOOKUP(A438,#REF!,3,FALSE),0)</f>
        <v>0</v>
      </c>
    </row>
    <row r="439" ht="20.25" hidden="1" customHeight="1" spans="1:3">
      <c r="A439" s="54">
        <v>2060102</v>
      </c>
      <c r="B439" s="55" t="s">
        <v>117</v>
      </c>
      <c r="C439" s="56">
        <f>IFERROR(VLOOKUP(A439,#REF!,3,FALSE),0)</f>
        <v>0</v>
      </c>
    </row>
    <row r="440" ht="20.25" hidden="1" customHeight="1" spans="1:3">
      <c r="A440" s="54">
        <v>2060103</v>
      </c>
      <c r="B440" s="55" t="s">
        <v>118</v>
      </c>
      <c r="C440" s="56">
        <f>IFERROR(VLOOKUP(A440,#REF!,3,FALSE),0)</f>
        <v>0</v>
      </c>
    </row>
    <row r="441" ht="20.25" hidden="1" customHeight="1" spans="1:3">
      <c r="A441" s="54">
        <v>2060199</v>
      </c>
      <c r="B441" s="55" t="s">
        <v>389</v>
      </c>
      <c r="C441" s="56">
        <f>IFERROR(VLOOKUP(A441,#REF!,3,FALSE),0)</f>
        <v>0</v>
      </c>
    </row>
    <row r="442" ht="20.25" hidden="1" customHeight="1" spans="1:3">
      <c r="A442" s="52">
        <v>20602</v>
      </c>
      <c r="B442" s="53" t="s">
        <v>390</v>
      </c>
      <c r="C442" s="51">
        <f>SUM(C443:C450)</f>
        <v>0</v>
      </c>
    </row>
    <row r="443" ht="20.25" hidden="1" customHeight="1" spans="1:3">
      <c r="A443" s="54">
        <v>2060201</v>
      </c>
      <c r="B443" s="55" t="s">
        <v>391</v>
      </c>
      <c r="C443" s="56">
        <f>IFERROR(VLOOKUP(A443,#REF!,3,FALSE),0)</f>
        <v>0</v>
      </c>
    </row>
    <row r="444" ht="20.25" hidden="1" customHeight="1" spans="1:3">
      <c r="A444" s="54">
        <v>2060203</v>
      </c>
      <c r="B444" s="55" t="s">
        <v>392</v>
      </c>
      <c r="C444" s="56">
        <f>IFERROR(VLOOKUP(A444,#REF!,3,FALSE),0)</f>
        <v>0</v>
      </c>
    </row>
    <row r="445" ht="20.25" hidden="1" customHeight="1" spans="1:3">
      <c r="A445" s="54">
        <v>2060204</v>
      </c>
      <c r="B445" s="55" t="s">
        <v>393</v>
      </c>
      <c r="C445" s="56">
        <f>IFERROR(VLOOKUP(A445,#REF!,3,FALSE),0)</f>
        <v>0</v>
      </c>
    </row>
    <row r="446" ht="20.25" hidden="1" customHeight="1" spans="1:3">
      <c r="A446" s="54">
        <v>2060205</v>
      </c>
      <c r="B446" s="55" t="s">
        <v>394</v>
      </c>
      <c r="C446" s="56">
        <f>IFERROR(VLOOKUP(A446,#REF!,3,FALSE),0)</f>
        <v>0</v>
      </c>
    </row>
    <row r="447" ht="20.25" hidden="1" customHeight="1" spans="1:3">
      <c r="A447" s="54">
        <v>2060206</v>
      </c>
      <c r="B447" s="55" t="s">
        <v>395</v>
      </c>
      <c r="C447" s="56">
        <f>IFERROR(VLOOKUP(A447,#REF!,3,FALSE),0)</f>
        <v>0</v>
      </c>
    </row>
    <row r="448" ht="20.25" hidden="1" customHeight="1" spans="1:3">
      <c r="A448" s="54">
        <v>2060207</v>
      </c>
      <c r="B448" s="55" t="s">
        <v>396</v>
      </c>
      <c r="C448" s="56">
        <f>IFERROR(VLOOKUP(A448,#REF!,3,FALSE),0)</f>
        <v>0</v>
      </c>
    </row>
    <row r="449" s="40" customFormat="1" ht="20.25" hidden="1" customHeight="1" spans="1:6">
      <c r="A449" s="57">
        <v>2060208</v>
      </c>
      <c r="B449" s="58" t="s">
        <v>397</v>
      </c>
      <c r="C449" s="56">
        <f>IFERROR(VLOOKUP(A449,#REF!,3,FALSE),0)</f>
        <v>0</v>
      </c>
      <c r="F449" s="59"/>
    </row>
    <row r="450" ht="20.25" hidden="1" customHeight="1" spans="1:3">
      <c r="A450" s="54">
        <v>2060299</v>
      </c>
      <c r="B450" s="55" t="s">
        <v>398</v>
      </c>
      <c r="C450" s="56">
        <f>IFERROR(VLOOKUP(A450,#REF!,3,FALSE),0)</f>
        <v>0</v>
      </c>
    </row>
    <row r="451" ht="20.25" hidden="1" customHeight="1" spans="1:3">
      <c r="A451" s="52">
        <v>20603</v>
      </c>
      <c r="B451" s="53" t="s">
        <v>399</v>
      </c>
      <c r="C451" s="51">
        <f>SUM(C452:C456)</f>
        <v>0</v>
      </c>
    </row>
    <row r="452" ht="20.25" hidden="1" customHeight="1" spans="1:3">
      <c r="A452" s="54">
        <v>2060301</v>
      </c>
      <c r="B452" s="55" t="s">
        <v>391</v>
      </c>
      <c r="C452" s="56">
        <f>IFERROR(VLOOKUP(A452,#REF!,3,FALSE),0)</f>
        <v>0</v>
      </c>
    </row>
    <row r="453" ht="20.25" hidden="1" customHeight="1" spans="1:3">
      <c r="A453" s="54">
        <v>2060302</v>
      </c>
      <c r="B453" s="55" t="s">
        <v>400</v>
      </c>
      <c r="C453" s="56">
        <f>IFERROR(VLOOKUP(A453,#REF!,3,FALSE),0)</f>
        <v>0</v>
      </c>
    </row>
    <row r="454" ht="20.25" hidden="1" customHeight="1" spans="1:3">
      <c r="A454" s="54">
        <v>2060303</v>
      </c>
      <c r="B454" s="55" t="s">
        <v>401</v>
      </c>
      <c r="C454" s="56">
        <f>IFERROR(VLOOKUP(A454,#REF!,3,FALSE),0)</f>
        <v>0</v>
      </c>
    </row>
    <row r="455" ht="20.25" hidden="1" customHeight="1" spans="1:3">
      <c r="A455" s="54">
        <v>2060304</v>
      </c>
      <c r="B455" s="55" t="s">
        <v>402</v>
      </c>
      <c r="C455" s="56">
        <f>IFERROR(VLOOKUP(A455,#REF!,3,FALSE),0)</f>
        <v>0</v>
      </c>
    </row>
    <row r="456" ht="20.25" hidden="1" customHeight="1" spans="1:3">
      <c r="A456" s="54">
        <v>2060399</v>
      </c>
      <c r="B456" s="55" t="s">
        <v>403</v>
      </c>
      <c r="C456" s="56">
        <f>IFERROR(VLOOKUP(A456,#REF!,3,FALSE),0)</f>
        <v>0</v>
      </c>
    </row>
    <row r="457" ht="20.25" hidden="1" customHeight="1" spans="1:3">
      <c r="A457" s="52">
        <v>20604</v>
      </c>
      <c r="B457" s="53" t="s">
        <v>404</v>
      </c>
      <c r="C457" s="51">
        <f>SUM(C458:C461)</f>
        <v>0</v>
      </c>
    </row>
    <row r="458" ht="20.25" hidden="1" customHeight="1" spans="1:3">
      <c r="A458" s="54">
        <v>2060401</v>
      </c>
      <c r="B458" s="55" t="s">
        <v>391</v>
      </c>
      <c r="C458" s="56">
        <f>IFERROR(VLOOKUP(A458,#REF!,3,FALSE),0)</f>
        <v>0</v>
      </c>
    </row>
    <row r="459" ht="20.25" hidden="1" customHeight="1" spans="1:3">
      <c r="A459" s="54">
        <v>2060404</v>
      </c>
      <c r="B459" s="55" t="s">
        <v>405</v>
      </c>
      <c r="C459" s="56">
        <f>IFERROR(VLOOKUP(A459,#REF!,3,FALSE),0)</f>
        <v>0</v>
      </c>
    </row>
    <row r="460" s="40" customFormat="1" ht="20.25" hidden="1" customHeight="1" spans="1:6">
      <c r="A460" s="57">
        <v>2060405</v>
      </c>
      <c r="B460" s="58" t="s">
        <v>406</v>
      </c>
      <c r="C460" s="56">
        <f>IFERROR(VLOOKUP(A460,#REF!,3,FALSE),0)</f>
        <v>0</v>
      </c>
      <c r="F460" s="59"/>
    </row>
    <row r="461" ht="20.25" hidden="1" customHeight="1" spans="1:3">
      <c r="A461" s="54">
        <v>2060499</v>
      </c>
      <c r="B461" s="55" t="s">
        <v>407</v>
      </c>
      <c r="C461" s="56">
        <f>IFERROR(VLOOKUP(A461,#REF!,3,FALSE),0)</f>
        <v>0</v>
      </c>
    </row>
    <row r="462" ht="20.25" hidden="1" customHeight="1" spans="1:3">
      <c r="A462" s="52">
        <v>20605</v>
      </c>
      <c r="B462" s="53" t="s">
        <v>408</v>
      </c>
      <c r="C462" s="51">
        <f>SUM(C463:C466)</f>
        <v>0</v>
      </c>
    </row>
    <row r="463" ht="20.25" hidden="1" customHeight="1" spans="1:3">
      <c r="A463" s="54">
        <v>2060501</v>
      </c>
      <c r="B463" s="55" t="s">
        <v>391</v>
      </c>
      <c r="C463" s="56">
        <f>IFERROR(VLOOKUP(A463,#REF!,3,FALSE),0)</f>
        <v>0</v>
      </c>
    </row>
    <row r="464" ht="20.25" hidden="1" customHeight="1" spans="1:3">
      <c r="A464" s="54">
        <v>2060502</v>
      </c>
      <c r="B464" s="55" t="s">
        <v>409</v>
      </c>
      <c r="C464" s="56">
        <f>IFERROR(VLOOKUP(A464,#REF!,3,FALSE),0)</f>
        <v>0</v>
      </c>
    </row>
    <row r="465" ht="20.25" hidden="1" customHeight="1" spans="1:3">
      <c r="A465" s="54">
        <v>2060503</v>
      </c>
      <c r="B465" s="55" t="s">
        <v>410</v>
      </c>
      <c r="C465" s="56">
        <f>IFERROR(VLOOKUP(A465,#REF!,3,FALSE),0)</f>
        <v>0</v>
      </c>
    </row>
    <row r="466" ht="20.25" hidden="1" customHeight="1" spans="1:3">
      <c r="A466" s="54">
        <v>2060599</v>
      </c>
      <c r="B466" s="55" t="s">
        <v>411</v>
      </c>
      <c r="C466" s="56">
        <f>IFERROR(VLOOKUP(A466,#REF!,3,FALSE),0)</f>
        <v>0</v>
      </c>
    </row>
    <row r="467" ht="20.25" hidden="1" customHeight="1" spans="1:3">
      <c r="A467" s="52">
        <v>20606</v>
      </c>
      <c r="B467" s="53" t="s">
        <v>412</v>
      </c>
      <c r="C467" s="51">
        <f>SUM(C468:C471)</f>
        <v>0</v>
      </c>
    </row>
    <row r="468" ht="20.25" hidden="1" customHeight="1" spans="1:3">
      <c r="A468" s="54">
        <v>2060601</v>
      </c>
      <c r="B468" s="55" t="s">
        <v>413</v>
      </c>
      <c r="C468" s="56">
        <f>IFERROR(VLOOKUP(A468,#REF!,3,FALSE),0)</f>
        <v>0</v>
      </c>
    </row>
    <row r="469" ht="20.25" hidden="1" customHeight="1" spans="1:3">
      <c r="A469" s="54">
        <v>2060602</v>
      </c>
      <c r="B469" s="55" t="s">
        <v>414</v>
      </c>
      <c r="C469" s="56">
        <f>IFERROR(VLOOKUP(A469,#REF!,3,FALSE),0)</f>
        <v>0</v>
      </c>
    </row>
    <row r="470" ht="20.25" hidden="1" customHeight="1" spans="1:3">
      <c r="A470" s="54">
        <v>2060603</v>
      </c>
      <c r="B470" s="55" t="s">
        <v>415</v>
      </c>
      <c r="C470" s="56">
        <f>IFERROR(VLOOKUP(A470,#REF!,3,FALSE),0)</f>
        <v>0</v>
      </c>
    </row>
    <row r="471" ht="20.25" hidden="1" customHeight="1" spans="1:3">
      <c r="A471" s="54">
        <v>2060699</v>
      </c>
      <c r="B471" s="55" t="s">
        <v>416</v>
      </c>
      <c r="C471" s="56">
        <f>IFERROR(VLOOKUP(A471,#REF!,3,FALSE),0)</f>
        <v>0</v>
      </c>
    </row>
    <row r="472" ht="20.25" hidden="1" customHeight="1" spans="1:3">
      <c r="A472" s="52">
        <v>20607</v>
      </c>
      <c r="B472" s="53" t="s">
        <v>417</v>
      </c>
      <c r="C472" s="51">
        <f>SUM(C473:C478)</f>
        <v>0</v>
      </c>
    </row>
    <row r="473" ht="20.25" hidden="1" customHeight="1" spans="1:3">
      <c r="A473" s="54">
        <v>2060701</v>
      </c>
      <c r="B473" s="55" t="s">
        <v>391</v>
      </c>
      <c r="C473" s="56">
        <f>IFERROR(VLOOKUP(A473,#REF!,3,FALSE),0)</f>
        <v>0</v>
      </c>
    </row>
    <row r="474" ht="20.25" hidden="1" customHeight="1" spans="1:3">
      <c r="A474" s="54">
        <v>2060702</v>
      </c>
      <c r="B474" s="55" t="s">
        <v>418</v>
      </c>
      <c r="C474" s="56">
        <f>IFERROR(VLOOKUP(A474,#REF!,3,FALSE),0)</f>
        <v>0</v>
      </c>
    </row>
    <row r="475" ht="20.25" hidden="1" customHeight="1" spans="1:3">
      <c r="A475" s="54">
        <v>2060703</v>
      </c>
      <c r="B475" s="55" t="s">
        <v>419</v>
      </c>
      <c r="C475" s="56">
        <f>IFERROR(VLOOKUP(A475,#REF!,3,FALSE),0)</f>
        <v>0</v>
      </c>
    </row>
    <row r="476" ht="20.25" hidden="1" customHeight="1" spans="1:3">
      <c r="A476" s="54">
        <v>2060704</v>
      </c>
      <c r="B476" s="55" t="s">
        <v>420</v>
      </c>
      <c r="C476" s="56">
        <f>IFERROR(VLOOKUP(A476,#REF!,3,FALSE),0)</f>
        <v>0</v>
      </c>
    </row>
    <row r="477" ht="20.25" hidden="1" customHeight="1" spans="1:3">
      <c r="A477" s="54">
        <v>2060705</v>
      </c>
      <c r="B477" s="55" t="s">
        <v>421</v>
      </c>
      <c r="C477" s="56">
        <f>IFERROR(VLOOKUP(A477,#REF!,3,FALSE),0)</f>
        <v>0</v>
      </c>
    </row>
    <row r="478" ht="20.25" hidden="1" customHeight="1" spans="1:3">
      <c r="A478" s="54">
        <v>2060799</v>
      </c>
      <c r="B478" s="55" t="s">
        <v>422</v>
      </c>
      <c r="C478" s="56">
        <f>IFERROR(VLOOKUP(A478,#REF!,3,FALSE),0)</f>
        <v>0</v>
      </c>
    </row>
    <row r="479" ht="20.25" hidden="1" customHeight="1" spans="1:3">
      <c r="A479" s="52">
        <v>20608</v>
      </c>
      <c r="B479" s="53" t="s">
        <v>423</v>
      </c>
      <c r="C479" s="51">
        <f>SUM(C480:C482)</f>
        <v>0</v>
      </c>
    </row>
    <row r="480" ht="20.25" hidden="1" customHeight="1" spans="1:3">
      <c r="A480" s="54">
        <v>2060801</v>
      </c>
      <c r="B480" s="55" t="s">
        <v>424</v>
      </c>
      <c r="C480" s="56">
        <f>IFERROR(VLOOKUP(A480,#REF!,3,FALSE),0)</f>
        <v>0</v>
      </c>
    </row>
    <row r="481" ht="20.25" hidden="1" customHeight="1" spans="1:3">
      <c r="A481" s="54">
        <v>2060802</v>
      </c>
      <c r="B481" s="55" t="s">
        <v>425</v>
      </c>
      <c r="C481" s="56">
        <f>IFERROR(VLOOKUP(A481,#REF!,3,FALSE),0)</f>
        <v>0</v>
      </c>
    </row>
    <row r="482" ht="20.25" hidden="1" customHeight="1" spans="1:3">
      <c r="A482" s="54">
        <v>2060899</v>
      </c>
      <c r="B482" s="55" t="s">
        <v>426</v>
      </c>
      <c r="C482" s="56">
        <f>IFERROR(VLOOKUP(A482,#REF!,3,FALSE),0)</f>
        <v>0</v>
      </c>
    </row>
    <row r="483" ht="20.25" hidden="1" customHeight="1" spans="1:3">
      <c r="A483" s="52">
        <v>20609</v>
      </c>
      <c r="B483" s="53" t="s">
        <v>427</v>
      </c>
      <c r="C483" s="51">
        <f>SUM(C484:C486)</f>
        <v>0</v>
      </c>
    </row>
    <row r="484" ht="20.25" hidden="1" customHeight="1" spans="1:3">
      <c r="A484" s="54">
        <v>2060901</v>
      </c>
      <c r="B484" s="55" t="s">
        <v>428</v>
      </c>
      <c r="C484" s="56">
        <f>IFERROR(VLOOKUP(A484,#REF!,3,FALSE),0)</f>
        <v>0</v>
      </c>
    </row>
    <row r="485" ht="20.25" hidden="1" customHeight="1" spans="1:3">
      <c r="A485" s="54">
        <v>2060902</v>
      </c>
      <c r="B485" s="55" t="s">
        <v>429</v>
      </c>
      <c r="C485" s="56">
        <f>IFERROR(VLOOKUP(A485,#REF!,3,FALSE),0)</f>
        <v>0</v>
      </c>
    </row>
    <row r="486" ht="20.25" hidden="1" customHeight="1" spans="1:3">
      <c r="A486" s="54">
        <v>2060999</v>
      </c>
      <c r="B486" s="55" t="s">
        <v>430</v>
      </c>
      <c r="C486" s="56">
        <f>IFERROR(VLOOKUP(A486,#REF!,3,FALSE),0)</f>
        <v>0</v>
      </c>
    </row>
    <row r="487" ht="20.25" hidden="1" customHeight="1" spans="1:3">
      <c r="A487" s="52">
        <v>20699</v>
      </c>
      <c r="B487" s="53" t="s">
        <v>431</v>
      </c>
      <c r="C487" s="51">
        <f>SUM(C488:C491)</f>
        <v>0</v>
      </c>
    </row>
    <row r="488" ht="20.25" hidden="1" customHeight="1" spans="1:3">
      <c r="A488" s="54">
        <v>2069901</v>
      </c>
      <c r="B488" s="55" t="s">
        <v>432</v>
      </c>
      <c r="C488" s="56">
        <f>IFERROR(VLOOKUP(A488,#REF!,3,FALSE),0)</f>
        <v>0</v>
      </c>
    </row>
    <row r="489" ht="20.25" hidden="1" customHeight="1" spans="1:3">
      <c r="A489" s="54">
        <v>2069902</v>
      </c>
      <c r="B489" s="55" t="s">
        <v>433</v>
      </c>
      <c r="C489" s="56">
        <f>IFERROR(VLOOKUP(A489,#REF!,3,FALSE),0)</f>
        <v>0</v>
      </c>
    </row>
    <row r="490" ht="20.25" hidden="1" customHeight="1" spans="1:3">
      <c r="A490" s="54">
        <v>2069903</v>
      </c>
      <c r="B490" s="55" t="s">
        <v>434</v>
      </c>
      <c r="C490" s="56">
        <f>IFERROR(VLOOKUP(A490,#REF!,3,FALSE),0)</f>
        <v>0</v>
      </c>
    </row>
    <row r="491" ht="20.25" hidden="1" customHeight="1" spans="1:3">
      <c r="A491" s="54">
        <v>2069999</v>
      </c>
      <c r="B491" s="55" t="s">
        <v>435</v>
      </c>
      <c r="C491" s="56">
        <f>IFERROR(VLOOKUP(A491,#REF!,3,FALSE),0)</f>
        <v>0</v>
      </c>
    </row>
    <row r="492" ht="20.25" customHeight="1" spans="1:3">
      <c r="A492" s="52">
        <v>207</v>
      </c>
      <c r="B492" s="53" t="s">
        <v>20</v>
      </c>
      <c r="C492" s="51">
        <f>C493+C509+C517+C528+C537+C545</f>
        <v>2</v>
      </c>
    </row>
    <row r="493" ht="20.25" customHeight="1" spans="1:3">
      <c r="A493" s="52">
        <v>20701</v>
      </c>
      <c r="B493" s="53" t="s">
        <v>436</v>
      </c>
      <c r="C493" s="51">
        <f>SUM(C494:C508)</f>
        <v>2</v>
      </c>
    </row>
    <row r="494" ht="20.25" customHeight="1" spans="1:3">
      <c r="A494" s="54">
        <v>2070101</v>
      </c>
      <c r="B494" s="55" t="s">
        <v>116</v>
      </c>
      <c r="C494" s="56">
        <v>2</v>
      </c>
    </row>
    <row r="495" ht="20.25" hidden="1" customHeight="1" spans="1:3">
      <c r="A495" s="54">
        <v>2070102</v>
      </c>
      <c r="B495" s="55" t="s">
        <v>117</v>
      </c>
      <c r="C495" s="56">
        <f>IFERROR(VLOOKUP(A495,#REF!,3,FALSE),0)</f>
        <v>0</v>
      </c>
    </row>
    <row r="496" ht="20.25" hidden="1" customHeight="1" spans="1:3">
      <c r="A496" s="54">
        <v>2070103</v>
      </c>
      <c r="B496" s="55" t="s">
        <v>118</v>
      </c>
      <c r="C496" s="56">
        <f>IFERROR(VLOOKUP(A496,#REF!,3,FALSE),0)</f>
        <v>0</v>
      </c>
    </row>
    <row r="497" ht="20.25" hidden="1" customHeight="1" spans="1:3">
      <c r="A497" s="54">
        <v>2070104</v>
      </c>
      <c r="B497" s="55" t="s">
        <v>437</v>
      </c>
      <c r="C497" s="56">
        <f>IFERROR(VLOOKUP(A497,#REF!,3,FALSE),0)</f>
        <v>0</v>
      </c>
    </row>
    <row r="498" ht="20.25" hidden="1" customHeight="1" spans="1:3">
      <c r="A498" s="54">
        <v>2070105</v>
      </c>
      <c r="B498" s="55" t="s">
        <v>438</v>
      </c>
      <c r="C498" s="56">
        <f>IFERROR(VLOOKUP(A498,#REF!,3,FALSE),0)</f>
        <v>0</v>
      </c>
    </row>
    <row r="499" ht="20.25" hidden="1" customHeight="1" spans="1:3">
      <c r="A499" s="54">
        <v>2070106</v>
      </c>
      <c r="B499" s="55" t="s">
        <v>439</v>
      </c>
      <c r="C499" s="56">
        <f>IFERROR(VLOOKUP(A499,#REF!,3,FALSE),0)</f>
        <v>0</v>
      </c>
    </row>
    <row r="500" ht="20.25" hidden="1" customHeight="1" spans="1:3">
      <c r="A500" s="54">
        <v>2070107</v>
      </c>
      <c r="B500" s="55" t="s">
        <v>440</v>
      </c>
      <c r="C500" s="56">
        <f>IFERROR(VLOOKUP(A500,#REF!,3,FALSE),0)</f>
        <v>0</v>
      </c>
    </row>
    <row r="501" ht="20.25" hidden="1" customHeight="1" spans="1:3">
      <c r="A501" s="54">
        <v>2070108</v>
      </c>
      <c r="B501" s="55" t="s">
        <v>441</v>
      </c>
      <c r="C501" s="56">
        <f>IFERROR(VLOOKUP(A501,#REF!,3,FALSE),0)</f>
        <v>0</v>
      </c>
    </row>
    <row r="502" ht="20.25" hidden="1" customHeight="1" spans="1:3">
      <c r="A502" s="54">
        <v>2070109</v>
      </c>
      <c r="B502" s="55" t="s">
        <v>442</v>
      </c>
      <c r="C502" s="56">
        <f>IFERROR(VLOOKUP(A502,#REF!,3,FALSE),0)</f>
        <v>0</v>
      </c>
    </row>
    <row r="503" ht="20.25" hidden="1" customHeight="1" spans="1:3">
      <c r="A503" s="54">
        <v>2070110</v>
      </c>
      <c r="B503" s="55" t="s">
        <v>443</v>
      </c>
      <c r="C503" s="56">
        <f>IFERROR(VLOOKUP(A503,#REF!,3,FALSE),0)</f>
        <v>0</v>
      </c>
    </row>
    <row r="504" ht="20.25" hidden="1" customHeight="1" spans="1:3">
      <c r="A504" s="54">
        <v>2070111</v>
      </c>
      <c r="B504" s="55" t="s">
        <v>444</v>
      </c>
      <c r="C504" s="56">
        <f>IFERROR(VLOOKUP(A504,#REF!,3,FALSE),0)</f>
        <v>0</v>
      </c>
    </row>
    <row r="505" ht="20.25" hidden="1" customHeight="1" spans="1:3">
      <c r="A505" s="54">
        <v>2070112</v>
      </c>
      <c r="B505" s="55" t="s">
        <v>445</v>
      </c>
      <c r="C505" s="56">
        <f>IFERROR(VLOOKUP(A505,#REF!,3,FALSE),0)</f>
        <v>0</v>
      </c>
    </row>
    <row r="506" ht="20.25" hidden="1" customHeight="1" spans="1:3">
      <c r="A506" s="54">
        <v>2070113</v>
      </c>
      <c r="B506" s="55" t="s">
        <v>446</v>
      </c>
      <c r="C506" s="56">
        <f>IFERROR(VLOOKUP(A506,#REF!,3,FALSE),0)</f>
        <v>0</v>
      </c>
    </row>
    <row r="507" ht="20.25" hidden="1" customHeight="1" spans="1:3">
      <c r="A507" s="54">
        <v>2070114</v>
      </c>
      <c r="B507" s="55" t="s">
        <v>447</v>
      </c>
      <c r="C507" s="56">
        <f>IFERROR(VLOOKUP(A507,#REF!,3,FALSE),0)</f>
        <v>0</v>
      </c>
    </row>
    <row r="508" ht="20.25" hidden="1" customHeight="1" spans="1:3">
      <c r="A508" s="54">
        <v>2070199</v>
      </c>
      <c r="B508" s="55" t="s">
        <v>448</v>
      </c>
      <c r="C508" s="56">
        <f>IFERROR(VLOOKUP(A508,#REF!,3,FALSE),0)</f>
        <v>0</v>
      </c>
    </row>
    <row r="509" ht="20.25" hidden="1" customHeight="1" spans="1:3">
      <c r="A509" s="52">
        <v>20702</v>
      </c>
      <c r="B509" s="53" t="s">
        <v>449</v>
      </c>
      <c r="C509" s="51">
        <f>SUM(C510:C516)</f>
        <v>0</v>
      </c>
    </row>
    <row r="510" ht="20.25" hidden="1" customHeight="1" spans="1:3">
      <c r="A510" s="54">
        <v>2070201</v>
      </c>
      <c r="B510" s="55" t="s">
        <v>116</v>
      </c>
      <c r="C510" s="56">
        <f>IFERROR(VLOOKUP(A510,#REF!,3,FALSE),0)</f>
        <v>0</v>
      </c>
    </row>
    <row r="511" ht="20.25" hidden="1" customHeight="1" spans="1:3">
      <c r="A511" s="54">
        <v>2070202</v>
      </c>
      <c r="B511" s="55" t="s">
        <v>117</v>
      </c>
      <c r="C511" s="56">
        <f>IFERROR(VLOOKUP(A511,#REF!,3,FALSE),0)</f>
        <v>0</v>
      </c>
    </row>
    <row r="512" ht="20.25" hidden="1" customHeight="1" spans="1:3">
      <c r="A512" s="54">
        <v>2070203</v>
      </c>
      <c r="B512" s="55" t="s">
        <v>118</v>
      </c>
      <c r="C512" s="56">
        <f>IFERROR(VLOOKUP(A512,#REF!,3,FALSE),0)</f>
        <v>0</v>
      </c>
    </row>
    <row r="513" ht="20.25" hidden="1" customHeight="1" spans="1:3">
      <c r="A513" s="54">
        <v>2070204</v>
      </c>
      <c r="B513" s="55" t="s">
        <v>450</v>
      </c>
      <c r="C513" s="56">
        <f>IFERROR(VLOOKUP(A513,#REF!,3,FALSE),0)</f>
        <v>0</v>
      </c>
    </row>
    <row r="514" ht="20.25" hidden="1" customHeight="1" spans="1:3">
      <c r="A514" s="54">
        <v>2070205</v>
      </c>
      <c r="B514" s="55" t="s">
        <v>451</v>
      </c>
      <c r="C514" s="56">
        <f>IFERROR(VLOOKUP(A514,#REF!,3,FALSE),0)</f>
        <v>0</v>
      </c>
    </row>
    <row r="515" ht="20.25" hidden="1" customHeight="1" spans="1:3">
      <c r="A515" s="54">
        <v>2070206</v>
      </c>
      <c r="B515" s="55" t="s">
        <v>452</v>
      </c>
      <c r="C515" s="56">
        <f>IFERROR(VLOOKUP(A515,#REF!,3,FALSE),0)</f>
        <v>0</v>
      </c>
    </row>
    <row r="516" ht="20.25" hidden="1" customHeight="1" spans="1:3">
      <c r="A516" s="54">
        <v>2070299</v>
      </c>
      <c r="B516" s="55" t="s">
        <v>453</v>
      </c>
      <c r="C516" s="56">
        <f>IFERROR(VLOOKUP(A516,#REF!,3,FALSE),0)</f>
        <v>0</v>
      </c>
    </row>
    <row r="517" ht="20.25" hidden="1" customHeight="1" spans="1:3">
      <c r="A517" s="52">
        <v>20703</v>
      </c>
      <c r="B517" s="53" t="s">
        <v>454</v>
      </c>
      <c r="C517" s="51">
        <f>SUM(C518:C527)</f>
        <v>0</v>
      </c>
    </row>
    <row r="518" ht="20.25" hidden="1" customHeight="1" spans="1:3">
      <c r="A518" s="54">
        <v>2070301</v>
      </c>
      <c r="B518" s="55" t="s">
        <v>116</v>
      </c>
      <c r="C518" s="56">
        <f>IFERROR(VLOOKUP(A518,#REF!,3,FALSE),0)</f>
        <v>0</v>
      </c>
    </row>
    <row r="519" ht="20.25" hidden="1" customHeight="1" spans="1:3">
      <c r="A519" s="54">
        <v>2070302</v>
      </c>
      <c r="B519" s="55" t="s">
        <v>117</v>
      </c>
      <c r="C519" s="56">
        <f>IFERROR(VLOOKUP(A519,#REF!,3,FALSE),0)</f>
        <v>0</v>
      </c>
    </row>
    <row r="520" ht="20.25" hidden="1" customHeight="1" spans="1:3">
      <c r="A520" s="54">
        <v>2070303</v>
      </c>
      <c r="B520" s="55" t="s">
        <v>118</v>
      </c>
      <c r="C520" s="56">
        <f>IFERROR(VLOOKUP(A520,#REF!,3,FALSE),0)</f>
        <v>0</v>
      </c>
    </row>
    <row r="521" ht="20.25" hidden="1" customHeight="1" spans="1:3">
      <c r="A521" s="54">
        <v>2070304</v>
      </c>
      <c r="B521" s="55" t="s">
        <v>455</v>
      </c>
      <c r="C521" s="56">
        <f>IFERROR(VLOOKUP(A521,#REF!,3,FALSE),0)</f>
        <v>0</v>
      </c>
    </row>
    <row r="522" ht="20.25" hidden="1" customHeight="1" spans="1:3">
      <c r="A522" s="54">
        <v>2070305</v>
      </c>
      <c r="B522" s="55" t="s">
        <v>456</v>
      </c>
      <c r="C522" s="56">
        <f>IFERROR(VLOOKUP(A522,#REF!,3,FALSE),0)</f>
        <v>0</v>
      </c>
    </row>
    <row r="523" ht="20.25" hidden="1" customHeight="1" spans="1:3">
      <c r="A523" s="54">
        <v>2070306</v>
      </c>
      <c r="B523" s="55" t="s">
        <v>457</v>
      </c>
      <c r="C523" s="56">
        <f>IFERROR(VLOOKUP(A523,#REF!,3,FALSE),0)</f>
        <v>0</v>
      </c>
    </row>
    <row r="524" ht="20.25" hidden="1" customHeight="1" spans="1:3">
      <c r="A524" s="54">
        <v>2070307</v>
      </c>
      <c r="B524" s="55" t="s">
        <v>458</v>
      </c>
      <c r="C524" s="56">
        <f>IFERROR(VLOOKUP(A524,#REF!,3,FALSE),0)</f>
        <v>0</v>
      </c>
    </row>
    <row r="525" ht="20.25" hidden="1" customHeight="1" spans="1:3">
      <c r="A525" s="54">
        <v>2070308</v>
      </c>
      <c r="B525" s="55" t="s">
        <v>459</v>
      </c>
      <c r="C525" s="56">
        <f>IFERROR(VLOOKUP(A525,#REF!,3,FALSE),0)</f>
        <v>0</v>
      </c>
    </row>
    <row r="526" ht="20.25" hidden="1" customHeight="1" spans="1:3">
      <c r="A526" s="54">
        <v>2070309</v>
      </c>
      <c r="B526" s="55" t="s">
        <v>460</v>
      </c>
      <c r="C526" s="56">
        <f>IFERROR(VLOOKUP(A526,#REF!,3,FALSE),0)</f>
        <v>0</v>
      </c>
    </row>
    <row r="527" ht="20.25" hidden="1" customHeight="1" spans="1:3">
      <c r="A527" s="54">
        <v>2070399</v>
      </c>
      <c r="B527" s="55" t="s">
        <v>461</v>
      </c>
      <c r="C527" s="56">
        <f>IFERROR(VLOOKUP(A527,#REF!,3,FALSE),0)</f>
        <v>0</v>
      </c>
    </row>
    <row r="528" ht="20.25" hidden="1" customHeight="1" spans="1:3">
      <c r="A528" s="52">
        <v>20706</v>
      </c>
      <c r="B528" s="53" t="s">
        <v>462</v>
      </c>
      <c r="C528" s="51">
        <f>SUM(C529:C536)</f>
        <v>0</v>
      </c>
    </row>
    <row r="529" ht="20.25" hidden="1" customHeight="1" spans="1:3">
      <c r="A529" s="54">
        <v>2070601</v>
      </c>
      <c r="B529" s="55" t="s">
        <v>116</v>
      </c>
      <c r="C529" s="56">
        <f>IFERROR(VLOOKUP(A529,#REF!,3,FALSE),0)</f>
        <v>0</v>
      </c>
    </row>
    <row r="530" ht="20.25" hidden="1" customHeight="1" spans="1:3">
      <c r="A530" s="54">
        <v>2070602</v>
      </c>
      <c r="B530" s="55" t="s">
        <v>117</v>
      </c>
      <c r="C530" s="56">
        <f>IFERROR(VLOOKUP(A530,#REF!,3,FALSE),0)</f>
        <v>0</v>
      </c>
    </row>
    <row r="531" ht="20.25" hidden="1" customHeight="1" spans="1:3">
      <c r="A531" s="54">
        <v>2070603</v>
      </c>
      <c r="B531" s="55" t="s">
        <v>118</v>
      </c>
      <c r="C531" s="56">
        <f>IFERROR(VLOOKUP(A531,#REF!,3,FALSE),0)</f>
        <v>0</v>
      </c>
    </row>
    <row r="532" ht="20.25" hidden="1" customHeight="1" spans="1:3">
      <c r="A532" s="54">
        <v>2070604</v>
      </c>
      <c r="B532" s="55" t="s">
        <v>463</v>
      </c>
      <c r="C532" s="56">
        <f>IFERROR(VLOOKUP(A532,#REF!,3,FALSE),0)</f>
        <v>0</v>
      </c>
    </row>
    <row r="533" ht="20.25" hidden="1" customHeight="1" spans="1:3">
      <c r="A533" s="54">
        <v>2070605</v>
      </c>
      <c r="B533" s="55" t="s">
        <v>464</v>
      </c>
      <c r="C533" s="56">
        <f>IFERROR(VLOOKUP(A533,#REF!,3,FALSE),0)</f>
        <v>0</v>
      </c>
    </row>
    <row r="534" ht="20.25" hidden="1" customHeight="1" spans="1:3">
      <c r="A534" s="54">
        <v>2070606</v>
      </c>
      <c r="B534" s="55" t="s">
        <v>465</v>
      </c>
      <c r="C534" s="56">
        <f>IFERROR(VLOOKUP(A534,#REF!,3,FALSE),0)</f>
        <v>0</v>
      </c>
    </row>
    <row r="535" ht="20.25" hidden="1" customHeight="1" spans="1:3">
      <c r="A535" s="54">
        <v>2070607</v>
      </c>
      <c r="B535" s="55" t="s">
        <v>466</v>
      </c>
      <c r="C535" s="56">
        <f>IFERROR(VLOOKUP(A535,#REF!,3,FALSE),0)</f>
        <v>0</v>
      </c>
    </row>
    <row r="536" ht="20.25" hidden="1" customHeight="1" spans="1:3">
      <c r="A536" s="54">
        <v>2070699</v>
      </c>
      <c r="B536" s="55" t="s">
        <v>467</v>
      </c>
      <c r="C536" s="56">
        <f>IFERROR(VLOOKUP(A536,#REF!,3,FALSE),0)</f>
        <v>0</v>
      </c>
    </row>
    <row r="537" ht="20.25" hidden="1" customHeight="1" spans="1:3">
      <c r="A537" s="52">
        <v>20708</v>
      </c>
      <c r="B537" s="53" t="s">
        <v>468</v>
      </c>
      <c r="C537" s="51">
        <f>SUM(C538:C544)</f>
        <v>0</v>
      </c>
    </row>
    <row r="538" ht="20.25" hidden="1" customHeight="1" spans="1:3">
      <c r="A538" s="54">
        <v>2070801</v>
      </c>
      <c r="B538" s="55" t="s">
        <v>116</v>
      </c>
      <c r="C538" s="56">
        <f>IFERROR(VLOOKUP(A538,#REF!,3,FALSE),0)</f>
        <v>0</v>
      </c>
    </row>
    <row r="539" ht="20.25" hidden="1" customHeight="1" spans="1:3">
      <c r="A539" s="54">
        <v>2070802</v>
      </c>
      <c r="B539" s="55" t="s">
        <v>117</v>
      </c>
      <c r="C539" s="56">
        <f>IFERROR(VLOOKUP(A539,#REF!,3,FALSE),0)</f>
        <v>0</v>
      </c>
    </row>
    <row r="540" ht="20.25" hidden="1" customHeight="1" spans="1:3">
      <c r="A540" s="54">
        <v>2070803</v>
      </c>
      <c r="B540" s="55" t="s">
        <v>118</v>
      </c>
      <c r="C540" s="56">
        <f>IFERROR(VLOOKUP(A540,#REF!,3,FALSE),0)</f>
        <v>0</v>
      </c>
    </row>
    <row r="541" ht="20.25" hidden="1" customHeight="1" spans="1:3">
      <c r="A541" s="54">
        <v>2070806</v>
      </c>
      <c r="B541" s="55" t="s">
        <v>469</v>
      </c>
      <c r="C541" s="56">
        <f>IFERROR(VLOOKUP(A541,#REF!,3,FALSE),0)</f>
        <v>0</v>
      </c>
    </row>
    <row r="542" s="40" customFormat="1" ht="20.25" hidden="1" customHeight="1" spans="1:6">
      <c r="A542" s="57">
        <v>2070807</v>
      </c>
      <c r="B542" s="58" t="s">
        <v>470</v>
      </c>
      <c r="C542" s="56">
        <f>IFERROR(VLOOKUP(A542,#REF!,3,FALSE),0)</f>
        <v>0</v>
      </c>
      <c r="F542" s="59"/>
    </row>
    <row r="543" ht="20.25" hidden="1" customHeight="1" spans="1:3">
      <c r="A543" s="54">
        <v>2070808</v>
      </c>
      <c r="B543" s="55" t="s">
        <v>471</v>
      </c>
      <c r="C543" s="56">
        <f>IFERROR(VLOOKUP(A543,#REF!,3,FALSE),0)</f>
        <v>0</v>
      </c>
    </row>
    <row r="544" ht="20.25" hidden="1" customHeight="1" spans="1:3">
      <c r="A544" s="54">
        <v>2070899</v>
      </c>
      <c r="B544" s="55" t="s">
        <v>472</v>
      </c>
      <c r="C544" s="56">
        <f>IFERROR(VLOOKUP(A544,#REF!,3,FALSE),0)</f>
        <v>0</v>
      </c>
    </row>
    <row r="545" ht="20.25" hidden="1" customHeight="1" spans="1:3">
      <c r="A545" s="52">
        <v>20799</v>
      </c>
      <c r="B545" s="53" t="s">
        <v>473</v>
      </c>
      <c r="C545" s="51">
        <f>SUM(C546:C548)</f>
        <v>0</v>
      </c>
    </row>
    <row r="546" ht="20.25" hidden="1" customHeight="1" spans="1:3">
      <c r="A546" s="54">
        <v>2079902</v>
      </c>
      <c r="B546" s="55" t="s">
        <v>474</v>
      </c>
      <c r="C546" s="56">
        <f>IFERROR(VLOOKUP(A546,#REF!,3,FALSE),0)</f>
        <v>0</v>
      </c>
    </row>
    <row r="547" ht="20.25" hidden="1" customHeight="1" spans="1:3">
      <c r="A547" s="54">
        <v>2079903</v>
      </c>
      <c r="B547" s="55" t="s">
        <v>475</v>
      </c>
      <c r="C547" s="56">
        <f>IFERROR(VLOOKUP(A547,#REF!,3,FALSE),0)</f>
        <v>0</v>
      </c>
    </row>
    <row r="548" ht="20.25" hidden="1" customHeight="1" spans="1:3">
      <c r="A548" s="54">
        <v>2079999</v>
      </c>
      <c r="B548" s="55" t="s">
        <v>476</v>
      </c>
      <c r="C548" s="56">
        <f>IFERROR(VLOOKUP(A548,#REF!,3,FALSE),0)</f>
        <v>0</v>
      </c>
    </row>
    <row r="549" ht="20.25" customHeight="1" spans="1:3">
      <c r="A549" s="52">
        <v>208</v>
      </c>
      <c r="B549" s="53" t="s">
        <v>22</v>
      </c>
      <c r="C549" s="51">
        <f>C550+C569+C577+C579+C588+C592+C602+C610+C617+C625+C634+C639+C642+C645+C648+C651+C654+C658+C662+C670+C673</f>
        <v>1699</v>
      </c>
    </row>
    <row r="550" ht="20.25" customHeight="1" spans="1:6">
      <c r="A550" s="52">
        <v>20801</v>
      </c>
      <c r="B550" s="53" t="s">
        <v>477</v>
      </c>
      <c r="C550" s="51">
        <f>SUM(C551:C568)</f>
        <v>55</v>
      </c>
      <c r="F550" s="42"/>
    </row>
    <row r="551" ht="20.25" customHeight="1" spans="1:3">
      <c r="A551" s="54">
        <v>2080101</v>
      </c>
      <c r="B551" s="55" t="s">
        <v>116</v>
      </c>
      <c r="C551" s="56">
        <v>1</v>
      </c>
    </row>
    <row r="552" ht="20.25" hidden="1" customHeight="1" spans="1:3">
      <c r="A552" s="54">
        <v>2080102</v>
      </c>
      <c r="B552" s="55" t="s">
        <v>117</v>
      </c>
      <c r="C552" s="56">
        <f>IFERROR(VLOOKUP(A552,#REF!,3,FALSE),0)</f>
        <v>0</v>
      </c>
    </row>
    <row r="553" ht="20.25" hidden="1" customHeight="1" spans="1:3">
      <c r="A553" s="54">
        <v>2080103</v>
      </c>
      <c r="B553" s="55" t="s">
        <v>118</v>
      </c>
      <c r="C553" s="56">
        <f>IFERROR(VLOOKUP(A553,#REF!,3,FALSE),0)</f>
        <v>0</v>
      </c>
    </row>
    <row r="554" ht="20.25" hidden="1" customHeight="1" spans="1:3">
      <c r="A554" s="54">
        <v>2080104</v>
      </c>
      <c r="B554" s="55" t="s">
        <v>478</v>
      </c>
      <c r="C554" s="56">
        <f>IFERROR(VLOOKUP(A554,#REF!,3,FALSE),0)</f>
        <v>0</v>
      </c>
    </row>
    <row r="555" ht="20.25" hidden="1" customHeight="1" spans="1:3">
      <c r="A555" s="54">
        <v>2080105</v>
      </c>
      <c r="B555" s="55" t="s">
        <v>479</v>
      </c>
      <c r="C555" s="56">
        <f>IFERROR(VLOOKUP(A555,#REF!,3,FALSE),0)</f>
        <v>0</v>
      </c>
    </row>
    <row r="556" ht="20.25" customHeight="1" spans="1:3">
      <c r="A556" s="54">
        <v>2080106</v>
      </c>
      <c r="B556" s="55" t="s">
        <v>480</v>
      </c>
      <c r="C556" s="56">
        <v>54</v>
      </c>
    </row>
    <row r="557" ht="20.25" hidden="1" customHeight="1" spans="1:3">
      <c r="A557" s="54">
        <v>2080107</v>
      </c>
      <c r="B557" s="55" t="s">
        <v>481</v>
      </c>
      <c r="C557" s="56">
        <f>IFERROR(VLOOKUP(A557,#REF!,3,FALSE),0)</f>
        <v>0</v>
      </c>
    </row>
    <row r="558" ht="20.25" hidden="1" customHeight="1" spans="1:3">
      <c r="A558" s="54">
        <v>2080108</v>
      </c>
      <c r="B558" s="55" t="s">
        <v>156</v>
      </c>
      <c r="C558" s="56">
        <f>IFERROR(VLOOKUP(A558,#REF!,3,FALSE),0)</f>
        <v>0</v>
      </c>
    </row>
    <row r="559" ht="20.25" hidden="1" customHeight="1" spans="1:3">
      <c r="A559" s="54">
        <v>2080109</v>
      </c>
      <c r="B559" s="55" t="s">
        <v>482</v>
      </c>
      <c r="C559" s="56">
        <f>IFERROR(VLOOKUP(A559,#REF!,3,FALSE),0)</f>
        <v>0</v>
      </c>
    </row>
    <row r="560" ht="20.25" hidden="1" customHeight="1" spans="1:3">
      <c r="A560" s="54">
        <v>2080110</v>
      </c>
      <c r="B560" s="55" t="s">
        <v>483</v>
      </c>
      <c r="C560" s="56">
        <f>IFERROR(VLOOKUP(A560,#REF!,3,FALSE),0)</f>
        <v>0</v>
      </c>
    </row>
    <row r="561" ht="20.25" hidden="1" customHeight="1" spans="1:3">
      <c r="A561" s="54">
        <v>2080111</v>
      </c>
      <c r="B561" s="55" t="s">
        <v>484</v>
      </c>
      <c r="C561" s="56">
        <f>IFERROR(VLOOKUP(A561,#REF!,3,FALSE),0)</f>
        <v>0</v>
      </c>
    </row>
    <row r="562" ht="19.5" hidden="1" customHeight="1" spans="1:3">
      <c r="A562" s="54">
        <v>2080112</v>
      </c>
      <c r="B562" s="55" t="s">
        <v>485</v>
      </c>
      <c r="C562" s="56">
        <f>IFERROR(VLOOKUP(A562,#REF!,3,FALSE),0)</f>
        <v>0</v>
      </c>
    </row>
    <row r="563" ht="19.5" hidden="1" customHeight="1" spans="1:3">
      <c r="A563" s="54">
        <v>2080113</v>
      </c>
      <c r="B563" s="55" t="s">
        <v>486</v>
      </c>
      <c r="C563" s="56">
        <f>IFERROR(VLOOKUP(A563,#REF!,3,FALSE),0)</f>
        <v>0</v>
      </c>
    </row>
    <row r="564" ht="19.5" hidden="1" customHeight="1" spans="1:3">
      <c r="A564" s="54">
        <v>2080114</v>
      </c>
      <c r="B564" s="55" t="s">
        <v>487</v>
      </c>
      <c r="C564" s="56">
        <f>IFERROR(VLOOKUP(A564,#REF!,3,FALSE),0)</f>
        <v>0</v>
      </c>
    </row>
    <row r="565" ht="19.5" hidden="1" customHeight="1" spans="1:3">
      <c r="A565" s="54">
        <v>2080115</v>
      </c>
      <c r="B565" s="55" t="s">
        <v>488</v>
      </c>
      <c r="C565" s="56">
        <f>IFERROR(VLOOKUP(A565,#REF!,3,FALSE),0)</f>
        <v>0</v>
      </c>
    </row>
    <row r="566" ht="19.5" hidden="1" customHeight="1" spans="1:3">
      <c r="A566" s="54">
        <v>2080116</v>
      </c>
      <c r="B566" s="55" t="s">
        <v>489</v>
      </c>
      <c r="C566" s="56">
        <f>IFERROR(VLOOKUP(A566,#REF!,3,FALSE),0)</f>
        <v>0</v>
      </c>
    </row>
    <row r="567" ht="19.5" hidden="1" customHeight="1" spans="1:3">
      <c r="A567" s="54">
        <v>2080150</v>
      </c>
      <c r="B567" s="55" t="s">
        <v>125</v>
      </c>
      <c r="C567" s="56">
        <f>IFERROR(VLOOKUP(A567,#REF!,3,FALSE),0)</f>
        <v>0</v>
      </c>
    </row>
    <row r="568" ht="20.25" hidden="1" customHeight="1" spans="1:3">
      <c r="A568" s="54">
        <v>2080199</v>
      </c>
      <c r="B568" s="55" t="s">
        <v>490</v>
      </c>
      <c r="C568" s="56">
        <f>IFERROR(VLOOKUP(A568,#REF!,3,FALSE),0)</f>
        <v>0</v>
      </c>
    </row>
    <row r="569" ht="20.25" customHeight="1" spans="1:3">
      <c r="A569" s="52">
        <v>20802</v>
      </c>
      <c r="B569" s="53" t="s">
        <v>491</v>
      </c>
      <c r="C569" s="51">
        <f>SUM(C570:C576)</f>
        <v>103</v>
      </c>
    </row>
    <row r="570" ht="20.25" customHeight="1" spans="1:3">
      <c r="A570" s="54">
        <v>2080201</v>
      </c>
      <c r="B570" s="55" t="s">
        <v>116</v>
      </c>
      <c r="C570" s="56">
        <v>2</v>
      </c>
    </row>
    <row r="571" ht="20.25" hidden="1" customHeight="1" spans="1:3">
      <c r="A571" s="54">
        <v>2080202</v>
      </c>
      <c r="B571" s="55" t="s">
        <v>117</v>
      </c>
      <c r="C571" s="56">
        <f>IFERROR(VLOOKUP(A571,#REF!,3,FALSE),0)</f>
        <v>0</v>
      </c>
    </row>
    <row r="572" ht="20.25" hidden="1" customHeight="1" spans="1:3">
      <c r="A572" s="54">
        <v>2080203</v>
      </c>
      <c r="B572" s="55" t="s">
        <v>118</v>
      </c>
      <c r="C572" s="56">
        <f>IFERROR(VLOOKUP(A572,#REF!,3,FALSE),0)</f>
        <v>0</v>
      </c>
    </row>
    <row r="573" ht="20.25" hidden="1" customHeight="1" spans="1:3">
      <c r="A573" s="54">
        <v>2080206</v>
      </c>
      <c r="B573" s="55" t="s">
        <v>492</v>
      </c>
      <c r="C573" s="56">
        <f>IFERROR(VLOOKUP(A573,#REF!,3,FALSE),0)</f>
        <v>0</v>
      </c>
    </row>
    <row r="574" ht="20.25" hidden="1" customHeight="1" spans="1:3">
      <c r="A574" s="54">
        <v>2080207</v>
      </c>
      <c r="B574" s="55" t="s">
        <v>493</v>
      </c>
      <c r="C574" s="56">
        <f>IFERROR(VLOOKUP(A574,#REF!,3,FALSE),0)</f>
        <v>0</v>
      </c>
    </row>
    <row r="575" ht="20.25" hidden="1" customHeight="1" spans="1:3">
      <c r="A575" s="54">
        <v>2080208</v>
      </c>
      <c r="B575" s="55" t="s">
        <v>494</v>
      </c>
      <c r="C575" s="56">
        <f>IFERROR(VLOOKUP(A575,#REF!,3,FALSE),0)</f>
        <v>0</v>
      </c>
    </row>
    <row r="576" ht="20.25" customHeight="1" spans="1:3">
      <c r="A576" s="54">
        <v>2080299</v>
      </c>
      <c r="B576" s="55" t="s">
        <v>495</v>
      </c>
      <c r="C576" s="56">
        <v>101</v>
      </c>
    </row>
    <row r="577" ht="20.25" hidden="1" customHeight="1" spans="1:3">
      <c r="A577" s="52">
        <v>20804</v>
      </c>
      <c r="B577" s="53" t="s">
        <v>496</v>
      </c>
      <c r="C577" s="51">
        <f>SUM(C578)</f>
        <v>0</v>
      </c>
    </row>
    <row r="578" ht="20.25" hidden="1" customHeight="1" spans="1:3">
      <c r="A578" s="54">
        <v>2080402</v>
      </c>
      <c r="B578" s="55" t="s">
        <v>497</v>
      </c>
      <c r="C578" s="56">
        <f>IFERROR(VLOOKUP(A578,#REF!,3,FALSE),0)</f>
        <v>0</v>
      </c>
    </row>
    <row r="579" ht="20.25" customHeight="1" spans="1:3">
      <c r="A579" s="52">
        <v>20805</v>
      </c>
      <c r="B579" s="53" t="s">
        <v>498</v>
      </c>
      <c r="C579" s="51">
        <f>SUM(C580:C587)</f>
        <v>545</v>
      </c>
    </row>
    <row r="580" ht="20.25" customHeight="1" spans="1:3">
      <c r="A580" s="54">
        <v>2080501</v>
      </c>
      <c r="B580" s="55" t="s">
        <v>499</v>
      </c>
      <c r="C580" s="56">
        <v>96</v>
      </c>
    </row>
    <row r="581" ht="20.25" customHeight="1" spans="1:3">
      <c r="A581" s="54">
        <v>2080502</v>
      </c>
      <c r="B581" s="55" t="s">
        <v>500</v>
      </c>
      <c r="C581" s="56">
        <v>146</v>
      </c>
    </row>
    <row r="582" ht="20.25" hidden="1" customHeight="1" spans="1:3">
      <c r="A582" s="54">
        <v>2080503</v>
      </c>
      <c r="B582" s="55" t="s">
        <v>501</v>
      </c>
      <c r="C582" s="56">
        <f>IFERROR(VLOOKUP(A582,#REF!,3,FALSE),0)</f>
        <v>0</v>
      </c>
    </row>
    <row r="583" ht="20.25" customHeight="1" spans="1:3">
      <c r="A583" s="54">
        <v>2080505</v>
      </c>
      <c r="B583" s="55" t="s">
        <v>502</v>
      </c>
      <c r="C583" s="56">
        <v>202</v>
      </c>
    </row>
    <row r="584" ht="20.25" customHeight="1" spans="1:3">
      <c r="A584" s="54">
        <v>2080506</v>
      </c>
      <c r="B584" s="55" t="s">
        <v>503</v>
      </c>
      <c r="C584" s="56">
        <v>101</v>
      </c>
    </row>
    <row r="585" ht="20.25" hidden="1" customHeight="1" spans="1:3">
      <c r="A585" s="54">
        <v>2080507</v>
      </c>
      <c r="B585" s="55" t="s">
        <v>504</v>
      </c>
      <c r="C585" s="56">
        <f>IFERROR(VLOOKUP(A585,#REF!,3,FALSE),0)</f>
        <v>0</v>
      </c>
    </row>
    <row r="586" ht="20.25" hidden="1" customHeight="1" spans="1:3">
      <c r="A586" s="54">
        <v>2080508</v>
      </c>
      <c r="B586" s="55" t="s">
        <v>505</v>
      </c>
      <c r="C586" s="56">
        <f>IFERROR(VLOOKUP(A586,#REF!,3,FALSE),0)</f>
        <v>0</v>
      </c>
    </row>
    <row r="587" ht="20.25" hidden="1" customHeight="1" spans="1:3">
      <c r="A587" s="54">
        <v>2080599</v>
      </c>
      <c r="B587" s="55" t="s">
        <v>506</v>
      </c>
      <c r="C587" s="56">
        <f>IFERROR(VLOOKUP(A587,#REF!,3,FALSE),0)</f>
        <v>0</v>
      </c>
    </row>
    <row r="588" ht="20.25" hidden="1" customHeight="1" spans="1:3">
      <c r="A588" s="52">
        <v>20806</v>
      </c>
      <c r="B588" s="53" t="s">
        <v>507</v>
      </c>
      <c r="C588" s="51">
        <f>SUM(C589:C591)</f>
        <v>0</v>
      </c>
    </row>
    <row r="589" ht="20.25" hidden="1" customHeight="1" spans="1:3">
      <c r="A589" s="54">
        <v>2080601</v>
      </c>
      <c r="B589" s="55" t="s">
        <v>508</v>
      </c>
      <c r="C589" s="56">
        <f>IFERROR(VLOOKUP(A589,#REF!,3,FALSE),0)</f>
        <v>0</v>
      </c>
    </row>
    <row r="590" ht="20.25" hidden="1" customHeight="1" spans="1:3">
      <c r="A590" s="54">
        <v>2080602</v>
      </c>
      <c r="B590" s="55" t="s">
        <v>509</v>
      </c>
      <c r="C590" s="56">
        <f>IFERROR(VLOOKUP(A590,#REF!,3,FALSE),0)</f>
        <v>0</v>
      </c>
    </row>
    <row r="591" ht="20.25" hidden="1" customHeight="1" spans="1:3">
      <c r="A591" s="54">
        <v>2080699</v>
      </c>
      <c r="B591" s="55" t="s">
        <v>510</v>
      </c>
      <c r="C591" s="56">
        <f>IFERROR(VLOOKUP(A591,#REF!,3,FALSE),0)</f>
        <v>0</v>
      </c>
    </row>
    <row r="592" ht="20.25" hidden="1" customHeight="1" spans="1:3">
      <c r="A592" s="52">
        <v>20807</v>
      </c>
      <c r="B592" s="53" t="s">
        <v>511</v>
      </c>
      <c r="C592" s="51">
        <f>SUM(C593:C601)</f>
        <v>0</v>
      </c>
    </row>
    <row r="593" ht="20.25" hidden="1" customHeight="1" spans="1:3">
      <c r="A593" s="54">
        <v>2080701</v>
      </c>
      <c r="B593" s="55" t="s">
        <v>512</v>
      </c>
      <c r="C593" s="56">
        <f>IFERROR(VLOOKUP(A593,#REF!,3,FALSE),0)</f>
        <v>0</v>
      </c>
    </row>
    <row r="594" ht="20.25" hidden="1" customHeight="1" spans="1:3">
      <c r="A594" s="54">
        <v>2080702</v>
      </c>
      <c r="B594" s="55" t="s">
        <v>513</v>
      </c>
      <c r="C594" s="56">
        <f>IFERROR(VLOOKUP(A594,#REF!,3,FALSE),0)</f>
        <v>0</v>
      </c>
    </row>
    <row r="595" ht="20.25" hidden="1" customHeight="1" spans="1:3">
      <c r="A595" s="54">
        <v>2080704</v>
      </c>
      <c r="B595" s="55" t="s">
        <v>514</v>
      </c>
      <c r="C595" s="56">
        <f>IFERROR(VLOOKUP(A595,#REF!,3,FALSE),0)</f>
        <v>0</v>
      </c>
    </row>
    <row r="596" ht="20.25" hidden="1" customHeight="1" spans="1:3">
      <c r="A596" s="54">
        <v>2080705</v>
      </c>
      <c r="B596" s="55" t="s">
        <v>515</v>
      </c>
      <c r="C596" s="56">
        <f>IFERROR(VLOOKUP(A596,#REF!,3,FALSE),0)</f>
        <v>0</v>
      </c>
    </row>
    <row r="597" ht="20.25" hidden="1" customHeight="1" spans="1:3">
      <c r="A597" s="54">
        <v>2080709</v>
      </c>
      <c r="B597" s="55" t="s">
        <v>516</v>
      </c>
      <c r="C597" s="56">
        <f>IFERROR(VLOOKUP(A597,#REF!,3,FALSE),0)</f>
        <v>0</v>
      </c>
    </row>
    <row r="598" ht="20.25" hidden="1" customHeight="1" spans="1:3">
      <c r="A598" s="54">
        <v>2080711</v>
      </c>
      <c r="B598" s="55" t="s">
        <v>517</v>
      </c>
      <c r="C598" s="56">
        <f>IFERROR(VLOOKUP(A598,#REF!,3,FALSE),0)</f>
        <v>0</v>
      </c>
    </row>
    <row r="599" ht="20.25" hidden="1" customHeight="1" spans="1:3">
      <c r="A599" s="54">
        <v>2080712</v>
      </c>
      <c r="B599" s="55" t="s">
        <v>518</v>
      </c>
      <c r="C599" s="56">
        <f>IFERROR(VLOOKUP(A599,#REF!,3,FALSE),0)</f>
        <v>0</v>
      </c>
    </row>
    <row r="600" ht="20.25" hidden="1" customHeight="1" spans="1:3">
      <c r="A600" s="54">
        <v>2080713</v>
      </c>
      <c r="B600" s="55" t="s">
        <v>519</v>
      </c>
      <c r="C600" s="56">
        <f>IFERROR(VLOOKUP(A600,#REF!,3,FALSE),0)</f>
        <v>0</v>
      </c>
    </row>
    <row r="601" ht="20.25" hidden="1" customHeight="1" spans="1:3">
      <c r="A601" s="54">
        <v>2080799</v>
      </c>
      <c r="B601" s="55" t="s">
        <v>520</v>
      </c>
      <c r="C601" s="56">
        <f>IFERROR(VLOOKUP(A601,#REF!,3,FALSE),0)</f>
        <v>0</v>
      </c>
    </row>
    <row r="602" ht="20.25" customHeight="1" spans="1:3">
      <c r="A602" s="52">
        <v>20808</v>
      </c>
      <c r="B602" s="53" t="s">
        <v>521</v>
      </c>
      <c r="C602" s="51">
        <f>SUM(C603:C609)</f>
        <v>220</v>
      </c>
    </row>
    <row r="603" ht="20.25" hidden="1" customHeight="1" spans="1:3">
      <c r="A603" s="54">
        <v>2080801</v>
      </c>
      <c r="B603" s="55" t="s">
        <v>522</v>
      </c>
      <c r="C603" s="56">
        <f>IFERROR(VLOOKUP(A603,#REF!,3,FALSE),0)</f>
        <v>0</v>
      </c>
    </row>
    <row r="604" ht="20.25" hidden="1" customHeight="1" spans="1:3">
      <c r="A604" s="54">
        <v>2080802</v>
      </c>
      <c r="B604" s="55" t="s">
        <v>523</v>
      </c>
      <c r="C604" s="56">
        <f>IFERROR(VLOOKUP(A604,#REF!,3,FALSE),0)</f>
        <v>0</v>
      </c>
    </row>
    <row r="605" ht="20.25" hidden="1" customHeight="1" spans="1:3">
      <c r="A605" s="54">
        <v>2080803</v>
      </c>
      <c r="B605" s="55" t="s">
        <v>524</v>
      </c>
      <c r="C605" s="56">
        <f>IFERROR(VLOOKUP(A605,#REF!,3,FALSE),0)</f>
        <v>0</v>
      </c>
    </row>
    <row r="606" ht="20.25" customHeight="1" spans="1:3">
      <c r="A606" s="54">
        <v>2080805</v>
      </c>
      <c r="B606" s="55" t="s">
        <v>525</v>
      </c>
      <c r="C606" s="56">
        <v>85</v>
      </c>
    </row>
    <row r="607" ht="20.25" hidden="1" customHeight="1" spans="1:3">
      <c r="A607" s="54">
        <v>2080806</v>
      </c>
      <c r="B607" s="55" t="s">
        <v>526</v>
      </c>
      <c r="C607" s="56">
        <f>IFERROR(VLOOKUP(A607,#REF!,3,FALSE),0)</f>
        <v>0</v>
      </c>
    </row>
    <row r="608" ht="20.25" customHeight="1" spans="1:3">
      <c r="A608" s="54">
        <v>2080808</v>
      </c>
      <c r="B608" s="55" t="s">
        <v>527</v>
      </c>
      <c r="C608" s="56">
        <v>1</v>
      </c>
    </row>
    <row r="609" ht="20.25" customHeight="1" spans="1:3">
      <c r="A609" s="54">
        <v>2080899</v>
      </c>
      <c r="B609" s="55" t="s">
        <v>528</v>
      </c>
      <c r="C609" s="56">
        <v>134</v>
      </c>
    </row>
    <row r="610" ht="20.25" customHeight="1" spans="1:3">
      <c r="A610" s="52">
        <v>20809</v>
      </c>
      <c r="B610" s="53" t="s">
        <v>529</v>
      </c>
      <c r="C610" s="51">
        <f>SUM(C611:C616)</f>
        <v>78</v>
      </c>
    </row>
    <row r="611" ht="20.25" customHeight="1" spans="1:3">
      <c r="A611" s="54">
        <v>2080901</v>
      </c>
      <c r="B611" s="55" t="s">
        <v>530</v>
      </c>
      <c r="C611" s="56">
        <v>78</v>
      </c>
    </row>
    <row r="612" ht="20.25" hidden="1" customHeight="1" spans="1:3">
      <c r="A612" s="54">
        <v>2080902</v>
      </c>
      <c r="B612" s="55" t="s">
        <v>531</v>
      </c>
      <c r="C612" s="56">
        <f>IFERROR(VLOOKUP(A612,#REF!,3,FALSE),0)</f>
        <v>0</v>
      </c>
    </row>
    <row r="613" ht="20.25" hidden="1" customHeight="1" spans="1:3">
      <c r="A613" s="54">
        <v>2080903</v>
      </c>
      <c r="B613" s="55" t="s">
        <v>532</v>
      </c>
      <c r="C613" s="56">
        <f>IFERROR(VLOOKUP(A613,#REF!,3,FALSE),0)</f>
        <v>0</v>
      </c>
    </row>
    <row r="614" ht="20.25" hidden="1" customHeight="1" spans="1:3">
      <c r="A614" s="54">
        <v>2080904</v>
      </c>
      <c r="B614" s="55" t="s">
        <v>533</v>
      </c>
      <c r="C614" s="56">
        <f>IFERROR(VLOOKUP(A614,#REF!,3,FALSE),0)</f>
        <v>0</v>
      </c>
    </row>
    <row r="615" ht="20.25" hidden="1" customHeight="1" spans="1:3">
      <c r="A615" s="54">
        <v>2080905</v>
      </c>
      <c r="B615" s="55" t="s">
        <v>534</v>
      </c>
      <c r="C615" s="56">
        <f>IFERROR(VLOOKUP(A615,#REF!,3,FALSE),0)</f>
        <v>0</v>
      </c>
    </row>
    <row r="616" ht="20.25" hidden="1" customHeight="1" spans="1:3">
      <c r="A616" s="54">
        <v>2080999</v>
      </c>
      <c r="B616" s="55" t="s">
        <v>535</v>
      </c>
      <c r="C616" s="56">
        <f>IFERROR(VLOOKUP(A616,#REF!,3,FALSE),0)</f>
        <v>0</v>
      </c>
    </row>
    <row r="617" ht="20.25" customHeight="1" spans="1:3">
      <c r="A617" s="52">
        <v>20810</v>
      </c>
      <c r="B617" s="53" t="s">
        <v>536</v>
      </c>
      <c r="C617" s="51">
        <f>SUM(C618:C624)</f>
        <v>76</v>
      </c>
    </row>
    <row r="618" ht="20.25" customHeight="1" spans="1:3">
      <c r="A618" s="54">
        <v>2081001</v>
      </c>
      <c r="B618" s="55" t="s">
        <v>537</v>
      </c>
      <c r="C618" s="56">
        <v>2</v>
      </c>
    </row>
    <row r="619" ht="20.25" customHeight="1" spans="1:3">
      <c r="A619" s="54">
        <v>2081002</v>
      </c>
      <c r="B619" s="55" t="s">
        <v>538</v>
      </c>
      <c r="C619" s="56">
        <v>74</v>
      </c>
    </row>
    <row r="620" ht="20.25" hidden="1" customHeight="1" spans="1:3">
      <c r="A620" s="54">
        <v>2081003</v>
      </c>
      <c r="B620" s="55" t="s">
        <v>539</v>
      </c>
      <c r="C620" s="56">
        <f>IFERROR(VLOOKUP(A620,#REF!,3,FALSE),0)</f>
        <v>0</v>
      </c>
    </row>
    <row r="621" ht="20.25" hidden="1" customHeight="1" spans="1:3">
      <c r="A621" s="54">
        <v>2081004</v>
      </c>
      <c r="B621" s="55" t="s">
        <v>540</v>
      </c>
      <c r="C621" s="56">
        <v>0</v>
      </c>
    </row>
    <row r="622" ht="20.25" hidden="1" customHeight="1" spans="1:3">
      <c r="A622" s="54">
        <v>2081005</v>
      </c>
      <c r="B622" s="55" t="s">
        <v>541</v>
      </c>
      <c r="C622" s="56">
        <f>IFERROR(VLOOKUP(A622,#REF!,3,FALSE),0)</f>
        <v>0</v>
      </c>
    </row>
    <row r="623" ht="20.25" hidden="1" customHeight="1" spans="1:3">
      <c r="A623" s="54">
        <v>2081006</v>
      </c>
      <c r="B623" s="55" t="s">
        <v>542</v>
      </c>
      <c r="C623" s="56">
        <f>IFERROR(VLOOKUP(A623,#REF!,3,FALSE),0)</f>
        <v>0</v>
      </c>
    </row>
    <row r="624" ht="20.25" hidden="1" customHeight="1" spans="1:3">
      <c r="A624" s="54">
        <v>2081099</v>
      </c>
      <c r="B624" s="55" t="s">
        <v>543</v>
      </c>
      <c r="C624" s="56">
        <f>IFERROR(VLOOKUP(A624,#REF!,3,FALSE),0)</f>
        <v>0</v>
      </c>
    </row>
    <row r="625" ht="20.25" customHeight="1" spans="1:3">
      <c r="A625" s="52">
        <v>20811</v>
      </c>
      <c r="B625" s="53" t="s">
        <v>544</v>
      </c>
      <c r="C625" s="51">
        <f>SUM(C626:C633)</f>
        <v>21</v>
      </c>
    </row>
    <row r="626" ht="20.25" hidden="1" customHeight="1" spans="1:3">
      <c r="A626" s="54">
        <v>2081101</v>
      </c>
      <c r="B626" s="55" t="s">
        <v>116</v>
      </c>
      <c r="C626" s="56">
        <f>IFERROR(VLOOKUP(A626,#REF!,3,FALSE),0)</f>
        <v>0</v>
      </c>
    </row>
    <row r="627" ht="20.25" hidden="1" customHeight="1" spans="1:3">
      <c r="A627" s="54">
        <v>2081102</v>
      </c>
      <c r="B627" s="55" t="s">
        <v>117</v>
      </c>
      <c r="C627" s="56">
        <f>IFERROR(VLOOKUP(A627,#REF!,3,FALSE),0)</f>
        <v>0</v>
      </c>
    </row>
    <row r="628" ht="20.25" hidden="1" customHeight="1" spans="1:3">
      <c r="A628" s="54">
        <v>2081103</v>
      </c>
      <c r="B628" s="55" t="s">
        <v>118</v>
      </c>
      <c r="C628" s="56">
        <f>IFERROR(VLOOKUP(A628,#REF!,3,FALSE),0)</f>
        <v>0</v>
      </c>
    </row>
    <row r="629" ht="20.25" customHeight="1" spans="1:3">
      <c r="A629" s="54">
        <v>2081104</v>
      </c>
      <c r="B629" s="55" t="s">
        <v>545</v>
      </c>
      <c r="C629" s="56">
        <v>5</v>
      </c>
    </row>
    <row r="630" ht="20.25" customHeight="1" spans="1:3">
      <c r="A630" s="54">
        <v>2081105</v>
      </c>
      <c r="B630" s="55" t="s">
        <v>546</v>
      </c>
      <c r="C630" s="56">
        <v>16</v>
      </c>
    </row>
    <row r="631" ht="20.25" hidden="1" customHeight="1" spans="1:3">
      <c r="A631" s="54">
        <v>2081106</v>
      </c>
      <c r="B631" s="55" t="s">
        <v>547</v>
      </c>
      <c r="C631" s="56">
        <f>IFERROR(VLOOKUP(A631,#REF!,3,FALSE),0)</f>
        <v>0</v>
      </c>
    </row>
    <row r="632" ht="20.25" hidden="1" customHeight="1" spans="1:3">
      <c r="A632" s="54">
        <v>2081107</v>
      </c>
      <c r="B632" s="55" t="s">
        <v>548</v>
      </c>
      <c r="C632" s="56">
        <f>IFERROR(VLOOKUP(A632,#REF!,3,FALSE),0)</f>
        <v>0</v>
      </c>
    </row>
    <row r="633" ht="20.25" hidden="1" customHeight="1" spans="1:3">
      <c r="A633" s="54">
        <v>2081199</v>
      </c>
      <c r="B633" s="55" t="s">
        <v>549</v>
      </c>
      <c r="C633" s="56">
        <f>IFERROR(VLOOKUP(A633,#REF!,3,FALSE),0)</f>
        <v>0</v>
      </c>
    </row>
    <row r="634" ht="20.25" hidden="1" customHeight="1" spans="1:3">
      <c r="A634" s="52">
        <v>20816</v>
      </c>
      <c r="B634" s="53" t="s">
        <v>550</v>
      </c>
      <c r="C634" s="51">
        <f>SUM(C635:C638)</f>
        <v>0</v>
      </c>
    </row>
    <row r="635" ht="20.25" hidden="1" customHeight="1" spans="1:3">
      <c r="A635" s="54">
        <v>2081601</v>
      </c>
      <c r="B635" s="55" t="s">
        <v>116</v>
      </c>
      <c r="C635" s="56">
        <f>IFERROR(VLOOKUP(A635,#REF!,3,FALSE),0)</f>
        <v>0</v>
      </c>
    </row>
    <row r="636" ht="20.25" hidden="1" customHeight="1" spans="1:3">
      <c r="A636" s="54">
        <v>2081602</v>
      </c>
      <c r="B636" s="55" t="s">
        <v>117</v>
      </c>
      <c r="C636" s="56">
        <f>IFERROR(VLOOKUP(A636,#REF!,3,FALSE),0)</f>
        <v>0</v>
      </c>
    </row>
    <row r="637" ht="20.25" hidden="1" customHeight="1" spans="1:3">
      <c r="A637" s="54">
        <v>2081603</v>
      </c>
      <c r="B637" s="55" t="s">
        <v>118</v>
      </c>
      <c r="C637" s="56">
        <f>IFERROR(VLOOKUP(A637,#REF!,3,FALSE),0)</f>
        <v>0</v>
      </c>
    </row>
    <row r="638" ht="20.25" hidden="1" customHeight="1" spans="1:3">
      <c r="A638" s="54">
        <v>2081699</v>
      </c>
      <c r="B638" s="55" t="s">
        <v>551</v>
      </c>
      <c r="C638" s="56">
        <f>IFERROR(VLOOKUP(A638,#REF!,3,FALSE),0)</f>
        <v>0</v>
      </c>
    </row>
    <row r="639" ht="20.25" customHeight="1" spans="1:3">
      <c r="A639" s="52">
        <v>20819</v>
      </c>
      <c r="B639" s="53" t="s">
        <v>552</v>
      </c>
      <c r="C639" s="51">
        <f>SUM(C640:C641)</f>
        <v>346</v>
      </c>
    </row>
    <row r="640" ht="20.25" customHeight="1" spans="1:3">
      <c r="A640" s="54">
        <v>2081901</v>
      </c>
      <c r="B640" s="55" t="s">
        <v>553</v>
      </c>
      <c r="C640" s="56">
        <v>8</v>
      </c>
    </row>
    <row r="641" ht="20.25" customHeight="1" spans="1:3">
      <c r="A641" s="54">
        <v>2081902</v>
      </c>
      <c r="B641" s="55" t="s">
        <v>554</v>
      </c>
      <c r="C641" s="56">
        <v>338</v>
      </c>
    </row>
    <row r="642" ht="20.25" hidden="1" customHeight="1" spans="1:3">
      <c r="A642" s="52">
        <v>20820</v>
      </c>
      <c r="B642" s="53" t="s">
        <v>555</v>
      </c>
      <c r="C642" s="51">
        <f>SUM(C643:C644)</f>
        <v>0</v>
      </c>
    </row>
    <row r="643" ht="20.25" hidden="1" customHeight="1" spans="1:3">
      <c r="A643" s="54">
        <v>2082001</v>
      </c>
      <c r="B643" s="55" t="s">
        <v>556</v>
      </c>
      <c r="C643" s="56">
        <v>0</v>
      </c>
    </row>
    <row r="644" ht="20.25" hidden="1" customHeight="1" spans="1:3">
      <c r="A644" s="54">
        <v>2082002</v>
      </c>
      <c r="B644" s="55" t="s">
        <v>557</v>
      </c>
      <c r="C644" s="56">
        <f>IFERROR(VLOOKUP(A644,#REF!,3,FALSE),0)</f>
        <v>0</v>
      </c>
    </row>
    <row r="645" ht="20.25" customHeight="1" spans="1:3">
      <c r="A645" s="52">
        <v>20821</v>
      </c>
      <c r="B645" s="53" t="s">
        <v>558</v>
      </c>
      <c r="C645" s="51">
        <f>SUM(C646:C647)</f>
        <v>190</v>
      </c>
    </row>
    <row r="646" ht="20.25" customHeight="1" spans="1:3">
      <c r="A646" s="54">
        <v>2082101</v>
      </c>
      <c r="B646" s="55" t="s">
        <v>559</v>
      </c>
      <c r="C646" s="56">
        <v>5</v>
      </c>
    </row>
    <row r="647" ht="20.25" customHeight="1" spans="1:3">
      <c r="A647" s="54">
        <v>2082102</v>
      </c>
      <c r="B647" s="55" t="s">
        <v>560</v>
      </c>
      <c r="C647" s="56">
        <v>185</v>
      </c>
    </row>
    <row r="648" ht="20.25" hidden="1" customHeight="1" spans="1:3">
      <c r="A648" s="52">
        <v>20824</v>
      </c>
      <c r="B648" s="53" t="s">
        <v>561</v>
      </c>
      <c r="C648" s="51">
        <f>SUM(C649:C650)</f>
        <v>0</v>
      </c>
    </row>
    <row r="649" ht="20.25" hidden="1" customHeight="1" spans="1:3">
      <c r="A649" s="54">
        <v>2082401</v>
      </c>
      <c r="B649" s="55" t="s">
        <v>562</v>
      </c>
      <c r="C649" s="56">
        <f>IFERROR(VLOOKUP(A649,#REF!,3,FALSE),0)</f>
        <v>0</v>
      </c>
    </row>
    <row r="650" ht="20.25" hidden="1" customHeight="1" spans="1:3">
      <c r="A650" s="54">
        <v>2082402</v>
      </c>
      <c r="B650" s="55" t="s">
        <v>563</v>
      </c>
      <c r="C650" s="56">
        <f>IFERROR(VLOOKUP(A650,#REF!,3,FALSE),0)</f>
        <v>0</v>
      </c>
    </row>
    <row r="651" ht="20.25" customHeight="1" spans="1:3">
      <c r="A651" s="52">
        <v>20825</v>
      </c>
      <c r="B651" s="53" t="s">
        <v>564</v>
      </c>
      <c r="C651" s="51">
        <f>SUM(C652:C653)</f>
        <v>16</v>
      </c>
    </row>
    <row r="652" ht="20.25" customHeight="1" spans="1:3">
      <c r="A652" s="54">
        <v>2082501</v>
      </c>
      <c r="B652" s="55" t="s">
        <v>565</v>
      </c>
      <c r="C652" s="60">
        <v>1</v>
      </c>
    </row>
    <row r="653" ht="20.25" customHeight="1" spans="1:3">
      <c r="A653" s="54">
        <v>2082502</v>
      </c>
      <c r="B653" s="55" t="s">
        <v>566</v>
      </c>
      <c r="C653" s="60">
        <v>15</v>
      </c>
    </row>
    <row r="654" ht="20.25" hidden="1" customHeight="1" spans="1:3">
      <c r="A654" s="52">
        <v>20826</v>
      </c>
      <c r="B654" s="53" t="s">
        <v>567</v>
      </c>
      <c r="C654" s="51">
        <f>SUM(C655:C657)</f>
        <v>0</v>
      </c>
    </row>
    <row r="655" ht="20.25" hidden="1" customHeight="1" spans="1:3">
      <c r="A655" s="54">
        <v>2082601</v>
      </c>
      <c r="B655" s="55" t="s">
        <v>568</v>
      </c>
      <c r="C655" s="56">
        <f>IFERROR(VLOOKUP(A655,#REF!,3,FALSE),0)</f>
        <v>0</v>
      </c>
    </row>
    <row r="656" ht="20.25" hidden="1" customHeight="1" spans="1:3">
      <c r="A656" s="54">
        <v>2082602</v>
      </c>
      <c r="B656" s="55" t="s">
        <v>569</v>
      </c>
      <c r="C656" s="56">
        <f>IFERROR(VLOOKUP(A656,#REF!,3,FALSE),0)</f>
        <v>0</v>
      </c>
    </row>
    <row r="657" ht="20.25" hidden="1" customHeight="1" spans="1:3">
      <c r="A657" s="54">
        <v>2082699</v>
      </c>
      <c r="B657" s="55" t="s">
        <v>570</v>
      </c>
      <c r="C657" s="56">
        <f>IFERROR(VLOOKUP(A657,#REF!,3,FALSE),0)</f>
        <v>0</v>
      </c>
    </row>
    <row r="658" ht="20.25" hidden="1" customHeight="1" spans="1:3">
      <c r="A658" s="52">
        <v>20827</v>
      </c>
      <c r="B658" s="53" t="s">
        <v>571</v>
      </c>
      <c r="C658" s="51">
        <f>SUM(C659:C661)</f>
        <v>0</v>
      </c>
    </row>
    <row r="659" ht="20.25" hidden="1" customHeight="1" spans="1:3">
      <c r="A659" s="54">
        <v>2082701</v>
      </c>
      <c r="B659" s="55" t="s">
        <v>572</v>
      </c>
      <c r="C659" s="56">
        <f>IFERROR(VLOOKUP(A659,#REF!,3,FALSE),0)</f>
        <v>0</v>
      </c>
    </row>
    <row r="660" ht="20.25" hidden="1" customHeight="1" spans="1:3">
      <c r="A660" s="54">
        <v>2082702</v>
      </c>
      <c r="B660" s="55" t="s">
        <v>573</v>
      </c>
      <c r="C660" s="56">
        <f>IFERROR(VLOOKUP(A660,#REF!,3,FALSE),0)</f>
        <v>0</v>
      </c>
    </row>
    <row r="661" ht="20.25" hidden="1" customHeight="1" spans="1:3">
      <c r="A661" s="54">
        <v>2082799</v>
      </c>
      <c r="B661" s="55" t="s">
        <v>574</v>
      </c>
      <c r="C661" s="56">
        <f>IFERROR(VLOOKUP(A661,#REF!,3,FALSE),0)</f>
        <v>0</v>
      </c>
    </row>
    <row r="662" ht="20.25" customHeight="1" spans="1:3">
      <c r="A662" s="52">
        <v>20828</v>
      </c>
      <c r="B662" s="53" t="s">
        <v>575</v>
      </c>
      <c r="C662" s="51">
        <f>SUM(C663:C669)</f>
        <v>2</v>
      </c>
    </row>
    <row r="663" ht="20.25" hidden="1" customHeight="1" spans="1:3">
      <c r="A663" s="54">
        <v>2082801</v>
      </c>
      <c r="B663" s="55" t="s">
        <v>116</v>
      </c>
      <c r="C663" s="56">
        <f>IFERROR(VLOOKUP(A663,#REF!,3,FALSE),0)</f>
        <v>0</v>
      </c>
    </row>
    <row r="664" ht="20.25" hidden="1" customHeight="1" spans="1:3">
      <c r="A664" s="54">
        <v>2082802</v>
      </c>
      <c r="B664" s="55" t="s">
        <v>117</v>
      </c>
      <c r="C664" s="56">
        <f>IFERROR(VLOOKUP(A664,#REF!,3,FALSE),0)</f>
        <v>0</v>
      </c>
    </row>
    <row r="665" ht="20.25" hidden="1" customHeight="1" spans="1:3">
      <c r="A665" s="54">
        <v>2082803</v>
      </c>
      <c r="B665" s="55" t="s">
        <v>118</v>
      </c>
      <c r="C665" s="56">
        <f>IFERROR(VLOOKUP(A665,#REF!,3,FALSE),0)</f>
        <v>0</v>
      </c>
    </row>
    <row r="666" ht="20.25" hidden="1" customHeight="1" spans="1:3">
      <c r="A666" s="54">
        <v>2082804</v>
      </c>
      <c r="B666" s="55" t="s">
        <v>576</v>
      </c>
      <c r="C666" s="56">
        <f>IFERROR(VLOOKUP(A666,#REF!,3,FALSE),0)</f>
        <v>0</v>
      </c>
    </row>
    <row r="667" ht="20.25" hidden="1" customHeight="1" spans="1:3">
      <c r="A667" s="54">
        <v>2082805</v>
      </c>
      <c r="B667" s="55" t="s">
        <v>577</v>
      </c>
      <c r="C667" s="56">
        <f>IFERROR(VLOOKUP(A667,#REF!,3,FALSE),0)</f>
        <v>0</v>
      </c>
    </row>
    <row r="668" ht="20.25" hidden="1" customHeight="1" spans="1:3">
      <c r="A668" s="54">
        <v>2082850</v>
      </c>
      <c r="B668" s="55" t="s">
        <v>125</v>
      </c>
      <c r="C668" s="56">
        <f>IFERROR(VLOOKUP(A668,#REF!,3,FALSE),0)</f>
        <v>0</v>
      </c>
    </row>
    <row r="669" ht="20.25" customHeight="1" spans="1:3">
      <c r="A669" s="54">
        <v>2082899</v>
      </c>
      <c r="B669" s="55" t="s">
        <v>578</v>
      </c>
      <c r="C669" s="56">
        <v>2</v>
      </c>
    </row>
    <row r="670" ht="20.25" hidden="1" customHeight="1" spans="1:3">
      <c r="A670" s="52">
        <v>20830</v>
      </c>
      <c r="B670" s="53" t="s">
        <v>579</v>
      </c>
      <c r="C670" s="51">
        <f>SUM(C671:C672)</f>
        <v>0</v>
      </c>
    </row>
    <row r="671" ht="20.25" hidden="1" customHeight="1" spans="1:3">
      <c r="A671" s="54">
        <v>2083001</v>
      </c>
      <c r="B671" s="55" t="s">
        <v>580</v>
      </c>
      <c r="C671" s="56">
        <f>IFERROR(VLOOKUP(A671,#REF!,3,FALSE),0)</f>
        <v>0</v>
      </c>
    </row>
    <row r="672" ht="20.25" hidden="1" customHeight="1" spans="1:3">
      <c r="A672" s="54">
        <v>2083099</v>
      </c>
      <c r="B672" s="55" t="s">
        <v>581</v>
      </c>
      <c r="C672" s="56">
        <f>IFERROR(VLOOKUP(A672,#REF!,3,FALSE),0)</f>
        <v>0</v>
      </c>
    </row>
    <row r="673" ht="20.25" customHeight="1" spans="1:3">
      <c r="A673" s="52">
        <v>20899</v>
      </c>
      <c r="B673" s="53" t="s">
        <v>582</v>
      </c>
      <c r="C673" s="51">
        <f>C674</f>
        <v>47</v>
      </c>
    </row>
    <row r="674" ht="20.25" customHeight="1" spans="1:3">
      <c r="A674" s="54">
        <v>2089999</v>
      </c>
      <c r="B674" s="55" t="s">
        <v>583</v>
      </c>
      <c r="C674" s="56">
        <v>47</v>
      </c>
    </row>
    <row r="675" ht="20.25" customHeight="1" spans="1:3">
      <c r="A675" s="52">
        <v>210</v>
      </c>
      <c r="B675" s="53" t="s">
        <v>24</v>
      </c>
      <c r="C675" s="51">
        <f>C676+C681+C695+C699+C711+C715+C720+C724+C728+C731+C740+C742</f>
        <v>1674</v>
      </c>
    </row>
    <row r="676" ht="20.25" hidden="1" customHeight="1" spans="1:3">
      <c r="A676" s="52">
        <v>21001</v>
      </c>
      <c r="B676" s="53" t="s">
        <v>584</v>
      </c>
      <c r="C676" s="51">
        <f>SUM(C677:C680)</f>
        <v>0</v>
      </c>
    </row>
    <row r="677" ht="20.25" hidden="1" customHeight="1" spans="1:3">
      <c r="A677" s="54">
        <v>2100101</v>
      </c>
      <c r="B677" s="55" t="s">
        <v>116</v>
      </c>
      <c r="C677" s="56">
        <f>IFERROR(VLOOKUP(A677,#REF!,3,FALSE),0)</f>
        <v>0</v>
      </c>
    </row>
    <row r="678" ht="20.25" hidden="1" customHeight="1" spans="1:3">
      <c r="A678" s="54">
        <v>2100102</v>
      </c>
      <c r="B678" s="55" t="s">
        <v>117</v>
      </c>
      <c r="C678" s="56">
        <f>IFERROR(VLOOKUP(A678,#REF!,3,FALSE),0)</f>
        <v>0</v>
      </c>
    </row>
    <row r="679" ht="20.25" hidden="1" customHeight="1" spans="1:3">
      <c r="A679" s="54">
        <v>2100103</v>
      </c>
      <c r="B679" s="55" t="s">
        <v>118</v>
      </c>
      <c r="C679" s="56">
        <f>IFERROR(VLOOKUP(A679,#REF!,3,FALSE),0)</f>
        <v>0</v>
      </c>
    </row>
    <row r="680" ht="20.25" hidden="1" customHeight="1" spans="1:3">
      <c r="A680" s="54">
        <v>2100199</v>
      </c>
      <c r="B680" s="55" t="s">
        <v>585</v>
      </c>
      <c r="C680" s="56">
        <f>IFERROR(VLOOKUP(A680,#REF!,3,FALSE),0)</f>
        <v>0</v>
      </c>
    </row>
    <row r="681" ht="20.25" hidden="1" customHeight="1" spans="1:3">
      <c r="A681" s="52">
        <v>21002</v>
      </c>
      <c r="B681" s="53" t="s">
        <v>586</v>
      </c>
      <c r="C681" s="51">
        <f>SUM(C682:C694)</f>
        <v>0</v>
      </c>
    </row>
    <row r="682" ht="20.25" hidden="1" customHeight="1" spans="1:3">
      <c r="A682" s="54">
        <v>2100201</v>
      </c>
      <c r="B682" s="55" t="s">
        <v>587</v>
      </c>
      <c r="C682" s="56">
        <f>IFERROR(VLOOKUP(A682,#REF!,3,FALSE),0)</f>
        <v>0</v>
      </c>
    </row>
    <row r="683" ht="20.25" hidden="1" customHeight="1" spans="1:3">
      <c r="A683" s="54">
        <v>2100202</v>
      </c>
      <c r="B683" s="55" t="s">
        <v>588</v>
      </c>
      <c r="C683" s="56">
        <f>IFERROR(VLOOKUP(A683,#REF!,3,FALSE),0)</f>
        <v>0</v>
      </c>
    </row>
    <row r="684" ht="20.25" hidden="1" customHeight="1" spans="1:3">
      <c r="A684" s="54">
        <v>2100203</v>
      </c>
      <c r="B684" s="55" t="s">
        <v>589</v>
      </c>
      <c r="C684" s="56">
        <f>IFERROR(VLOOKUP(A684,#REF!,3,FALSE),0)</f>
        <v>0</v>
      </c>
    </row>
    <row r="685" ht="20.25" hidden="1" customHeight="1" spans="1:3">
      <c r="A685" s="54">
        <v>2100204</v>
      </c>
      <c r="B685" s="55" t="s">
        <v>590</v>
      </c>
      <c r="C685" s="56">
        <f>IFERROR(VLOOKUP(A685,#REF!,3,FALSE),0)</f>
        <v>0</v>
      </c>
    </row>
    <row r="686" ht="20.25" hidden="1" customHeight="1" spans="1:3">
      <c r="A686" s="54">
        <v>2100205</v>
      </c>
      <c r="B686" s="55" t="s">
        <v>591</v>
      </c>
      <c r="C686" s="56">
        <f>IFERROR(VLOOKUP(A686,#REF!,3,FALSE),0)</f>
        <v>0</v>
      </c>
    </row>
    <row r="687" ht="20.25" hidden="1" customHeight="1" spans="1:3">
      <c r="A687" s="54">
        <v>2100206</v>
      </c>
      <c r="B687" s="55" t="s">
        <v>592</v>
      </c>
      <c r="C687" s="56">
        <f>IFERROR(VLOOKUP(A687,#REF!,3,FALSE),0)</f>
        <v>0</v>
      </c>
    </row>
    <row r="688" ht="20.25" hidden="1" customHeight="1" spans="1:3">
      <c r="A688" s="54">
        <v>2100207</v>
      </c>
      <c r="B688" s="55" t="s">
        <v>593</v>
      </c>
      <c r="C688" s="56">
        <f>IFERROR(VLOOKUP(A688,#REF!,3,FALSE),0)</f>
        <v>0</v>
      </c>
    </row>
    <row r="689" ht="20.25" hidden="1" customHeight="1" spans="1:3">
      <c r="A689" s="54">
        <v>2100208</v>
      </c>
      <c r="B689" s="55" t="s">
        <v>594</v>
      </c>
      <c r="C689" s="56">
        <f>IFERROR(VLOOKUP(A689,#REF!,3,FALSE),0)</f>
        <v>0</v>
      </c>
    </row>
    <row r="690" ht="20.25" hidden="1" customHeight="1" spans="1:3">
      <c r="A690" s="54">
        <v>2100209</v>
      </c>
      <c r="B690" s="55" t="s">
        <v>595</v>
      </c>
      <c r="C690" s="56">
        <f>IFERROR(VLOOKUP(A690,#REF!,3,FALSE),0)</f>
        <v>0</v>
      </c>
    </row>
    <row r="691" ht="20.25" hidden="1" customHeight="1" spans="1:3">
      <c r="A691" s="54">
        <v>2100210</v>
      </c>
      <c r="B691" s="55" t="s">
        <v>596</v>
      </c>
      <c r="C691" s="56">
        <f>IFERROR(VLOOKUP(A691,#REF!,3,FALSE),0)</f>
        <v>0</v>
      </c>
    </row>
    <row r="692" ht="20.25" hidden="1" customHeight="1" spans="1:3">
      <c r="A692" s="54">
        <v>2100211</v>
      </c>
      <c r="B692" s="55" t="s">
        <v>597</v>
      </c>
      <c r="C692" s="56">
        <f>IFERROR(VLOOKUP(A692,#REF!,3,FALSE),0)</f>
        <v>0</v>
      </c>
    </row>
    <row r="693" ht="20.25" hidden="1" customHeight="1" spans="1:3">
      <c r="A693" s="54">
        <v>2100212</v>
      </c>
      <c r="B693" s="55" t="s">
        <v>598</v>
      </c>
      <c r="C693" s="56">
        <f>IFERROR(VLOOKUP(A693,#REF!,3,FALSE),0)</f>
        <v>0</v>
      </c>
    </row>
    <row r="694" ht="20.25" hidden="1" customHeight="1" spans="1:3">
      <c r="A694" s="54">
        <v>2100299</v>
      </c>
      <c r="B694" s="55" t="s">
        <v>599</v>
      </c>
      <c r="C694" s="56">
        <f>IFERROR(VLOOKUP(A694,#REF!,3,FALSE),0)</f>
        <v>0</v>
      </c>
    </row>
    <row r="695" ht="20.25" customHeight="1" spans="1:3">
      <c r="A695" s="52">
        <v>21003</v>
      </c>
      <c r="B695" s="53" t="s">
        <v>600</v>
      </c>
      <c r="C695" s="51">
        <f>SUM(C696:C698)</f>
        <v>696</v>
      </c>
    </row>
    <row r="696" ht="20.25" hidden="1" customHeight="1" spans="1:4">
      <c r="A696" s="54">
        <v>2100301</v>
      </c>
      <c r="B696" s="55" t="s">
        <v>601</v>
      </c>
      <c r="C696" s="56">
        <f>IFERROR(VLOOKUP(A696,#REF!,3,FALSE),0)</f>
        <v>0</v>
      </c>
      <c r="D696" s="61">
        <f>IFERROR(VLOOKUP(A696,#REF!,3,FALSE),0)</f>
        <v>0</v>
      </c>
    </row>
    <row r="697" ht="20.25" customHeight="1" spans="1:3">
      <c r="A697" s="54">
        <v>2100302</v>
      </c>
      <c r="B697" s="55" t="s">
        <v>602</v>
      </c>
      <c r="C697" s="56">
        <v>693</v>
      </c>
    </row>
    <row r="698" ht="20.25" customHeight="1" spans="1:3">
      <c r="A698" s="54">
        <v>2100399</v>
      </c>
      <c r="B698" s="55" t="s">
        <v>603</v>
      </c>
      <c r="C698" s="56">
        <v>3</v>
      </c>
    </row>
    <row r="699" ht="20.25" customHeight="1" spans="1:3">
      <c r="A699" s="52">
        <v>21004</v>
      </c>
      <c r="B699" s="53" t="s">
        <v>604</v>
      </c>
      <c r="C699" s="51">
        <f>SUM(C700:C710)</f>
        <v>54</v>
      </c>
    </row>
    <row r="700" ht="20.25" hidden="1" customHeight="1" spans="1:3">
      <c r="A700" s="54">
        <v>2100401</v>
      </c>
      <c r="B700" s="55" t="s">
        <v>605</v>
      </c>
      <c r="C700" s="56">
        <f>IFERROR(VLOOKUP(A700,#REF!,3,FALSE),0)</f>
        <v>0</v>
      </c>
    </row>
    <row r="701" ht="20.25" hidden="1" customHeight="1" spans="1:3">
      <c r="A701" s="54">
        <v>2100402</v>
      </c>
      <c r="B701" s="55" t="s">
        <v>606</v>
      </c>
      <c r="C701" s="56">
        <f>IFERROR(VLOOKUP(A701,#REF!,3,FALSE),0)</f>
        <v>0</v>
      </c>
    </row>
    <row r="702" ht="20.25" hidden="1" customHeight="1" spans="1:3">
      <c r="A702" s="54">
        <v>2100403</v>
      </c>
      <c r="B702" s="55" t="s">
        <v>607</v>
      </c>
      <c r="C702" s="56">
        <f>IFERROR(VLOOKUP(A702,#REF!,3,FALSE),0)</f>
        <v>0</v>
      </c>
    </row>
    <row r="703" ht="20.25" hidden="1" customHeight="1" spans="1:3">
      <c r="A703" s="54">
        <v>2100404</v>
      </c>
      <c r="B703" s="55" t="s">
        <v>608</v>
      </c>
      <c r="C703" s="56">
        <f>IFERROR(VLOOKUP(A703,#REF!,3,FALSE),0)</f>
        <v>0</v>
      </c>
    </row>
    <row r="704" ht="20.25" hidden="1" customHeight="1" spans="1:3">
      <c r="A704" s="54">
        <v>2100405</v>
      </c>
      <c r="B704" s="55" t="s">
        <v>609</v>
      </c>
      <c r="C704" s="56">
        <f>IFERROR(VLOOKUP(A704,#REF!,3,FALSE),0)</f>
        <v>0</v>
      </c>
    </row>
    <row r="705" ht="20.25" hidden="1" customHeight="1" spans="1:3">
      <c r="A705" s="54">
        <v>2100406</v>
      </c>
      <c r="B705" s="55" t="s">
        <v>610</v>
      </c>
      <c r="C705" s="56">
        <f>IFERROR(VLOOKUP(A705,#REF!,3,FALSE),0)</f>
        <v>0</v>
      </c>
    </row>
    <row r="706" ht="20.25" hidden="1" customHeight="1" spans="1:3">
      <c r="A706" s="54">
        <v>2100407</v>
      </c>
      <c r="B706" s="55" t="s">
        <v>611</v>
      </c>
      <c r="C706" s="56">
        <f>IFERROR(VLOOKUP(A706,#REF!,3,FALSE),0)</f>
        <v>0</v>
      </c>
    </row>
    <row r="707" ht="20.25" customHeight="1" spans="1:3">
      <c r="A707" s="54">
        <v>2100408</v>
      </c>
      <c r="B707" s="55" t="s">
        <v>612</v>
      </c>
      <c r="C707" s="56">
        <v>54</v>
      </c>
    </row>
    <row r="708" ht="20.25" hidden="1" customHeight="1" spans="1:3">
      <c r="A708" s="54">
        <v>2100409</v>
      </c>
      <c r="B708" s="55" t="s">
        <v>613</v>
      </c>
      <c r="C708" s="56">
        <f>IFERROR(VLOOKUP(A708,#REF!,3,FALSE),0)</f>
        <v>0</v>
      </c>
    </row>
    <row r="709" ht="20.25" hidden="1" customHeight="1" spans="1:3">
      <c r="A709" s="54">
        <v>2100410</v>
      </c>
      <c r="B709" s="55" t="s">
        <v>614</v>
      </c>
      <c r="C709" s="56">
        <f>IFERROR(VLOOKUP(A709,#REF!,3,FALSE),0)</f>
        <v>0</v>
      </c>
    </row>
    <row r="710" ht="20.25" hidden="1" customHeight="1" spans="1:3">
      <c r="A710" s="54">
        <v>2100499</v>
      </c>
      <c r="B710" s="55" t="s">
        <v>615</v>
      </c>
      <c r="C710" s="56">
        <f>IFERROR(VLOOKUP(A710,#REF!,3,FALSE),0)</f>
        <v>0</v>
      </c>
    </row>
    <row r="711" ht="20.25" customHeight="1" spans="1:3">
      <c r="A711" s="52">
        <v>21007</v>
      </c>
      <c r="B711" s="53" t="s">
        <v>616</v>
      </c>
      <c r="C711" s="51">
        <f>SUM(C712:C714)</f>
        <v>68</v>
      </c>
    </row>
    <row r="712" ht="20.25" hidden="1" customHeight="1" spans="1:3">
      <c r="A712" s="54">
        <v>2100716</v>
      </c>
      <c r="B712" s="55" t="s">
        <v>617</v>
      </c>
      <c r="C712" s="56">
        <f>IFERROR(VLOOKUP(A712,#REF!,3,FALSE),0)</f>
        <v>0</v>
      </c>
    </row>
    <row r="713" ht="20.25" customHeight="1" spans="1:3">
      <c r="A713" s="54">
        <v>2100717</v>
      </c>
      <c r="B713" s="55" t="s">
        <v>618</v>
      </c>
      <c r="C713" s="56">
        <v>68</v>
      </c>
    </row>
    <row r="714" ht="20.25" hidden="1" customHeight="1" spans="1:3">
      <c r="A714" s="54">
        <v>2100799</v>
      </c>
      <c r="B714" s="55" t="s">
        <v>619</v>
      </c>
      <c r="C714" s="56">
        <f>IFERROR(VLOOKUP(A714,#REF!,3,FALSE),0)</f>
        <v>0</v>
      </c>
    </row>
    <row r="715" ht="20.25" customHeight="1" spans="1:3">
      <c r="A715" s="52">
        <v>21011</v>
      </c>
      <c r="B715" s="53" t="s">
        <v>620</v>
      </c>
      <c r="C715" s="51">
        <f>SUM(C716:C719)</f>
        <v>506</v>
      </c>
    </row>
    <row r="716" ht="20.25" customHeight="1" spans="1:3">
      <c r="A716" s="54">
        <v>2101101</v>
      </c>
      <c r="B716" s="55" t="s">
        <v>621</v>
      </c>
      <c r="C716" s="56">
        <v>46</v>
      </c>
    </row>
    <row r="717" ht="20.25" customHeight="1" spans="1:3">
      <c r="A717" s="54">
        <v>2101102</v>
      </c>
      <c r="B717" s="55" t="s">
        <v>622</v>
      </c>
      <c r="C717" s="56">
        <v>239</v>
      </c>
    </row>
    <row r="718" ht="20.25" customHeight="1" spans="1:3">
      <c r="A718" s="54">
        <v>2101103</v>
      </c>
      <c r="B718" s="55" t="s">
        <v>623</v>
      </c>
      <c r="C718" s="56">
        <v>221</v>
      </c>
    </row>
    <row r="719" ht="20.25" hidden="1" customHeight="1" spans="1:3">
      <c r="A719" s="54">
        <v>2101199</v>
      </c>
      <c r="B719" s="55" t="s">
        <v>624</v>
      </c>
      <c r="C719" s="56">
        <f>IFERROR(VLOOKUP(A719,#REF!,3,FALSE),0)</f>
        <v>0</v>
      </c>
    </row>
    <row r="720" ht="20.25" customHeight="1" spans="1:3">
      <c r="A720" s="52">
        <v>21012</v>
      </c>
      <c r="B720" s="53" t="s">
        <v>625</v>
      </c>
      <c r="C720" s="51">
        <f>SUM(C721:C723)</f>
        <v>350</v>
      </c>
    </row>
    <row r="721" ht="20.25" hidden="1" customHeight="1" spans="1:3">
      <c r="A721" s="54">
        <v>2101201</v>
      </c>
      <c r="B721" s="55" t="s">
        <v>626</v>
      </c>
      <c r="C721" s="56">
        <f>IFERROR(VLOOKUP(A721,#REF!,3,FALSE),0)</f>
        <v>0</v>
      </c>
    </row>
    <row r="722" ht="27.6" customHeight="1" spans="1:3">
      <c r="A722" s="54">
        <v>2101202</v>
      </c>
      <c r="B722" s="55" t="s">
        <v>627</v>
      </c>
      <c r="C722" s="56">
        <v>350</v>
      </c>
    </row>
    <row r="723" ht="20.25" hidden="1" customHeight="1" spans="1:3">
      <c r="A723" s="54">
        <v>2101299</v>
      </c>
      <c r="B723" s="55" t="s">
        <v>628</v>
      </c>
      <c r="C723" s="56">
        <f>IFERROR(VLOOKUP(A723,#REF!,3,FALSE),0)</f>
        <v>0</v>
      </c>
    </row>
    <row r="724" ht="20.25" hidden="1" customHeight="1" spans="1:3">
      <c r="A724" s="52">
        <v>21013</v>
      </c>
      <c r="B724" s="53" t="s">
        <v>629</v>
      </c>
      <c r="C724" s="51">
        <f>SUM(C725:C727)</f>
        <v>0</v>
      </c>
    </row>
    <row r="725" ht="20.25" hidden="1" customHeight="1" spans="1:3">
      <c r="A725" s="54">
        <v>2101301</v>
      </c>
      <c r="B725" s="55" t="s">
        <v>630</v>
      </c>
      <c r="C725" s="56">
        <f>IFERROR(VLOOKUP(A725,#REF!,3,FALSE),0)</f>
        <v>0</v>
      </c>
    </row>
    <row r="726" ht="20.25" hidden="1" customHeight="1" spans="1:3">
      <c r="A726" s="54">
        <v>2101302</v>
      </c>
      <c r="B726" s="55" t="s">
        <v>631</v>
      </c>
      <c r="C726" s="56">
        <f>IFERROR(VLOOKUP(A726,#REF!,3,FALSE),0)</f>
        <v>0</v>
      </c>
    </row>
    <row r="727" ht="20.25" hidden="1" customHeight="1" spans="1:3">
      <c r="A727" s="54">
        <v>2101399</v>
      </c>
      <c r="B727" s="55" t="s">
        <v>632</v>
      </c>
      <c r="C727" s="56">
        <f>IFERROR(VLOOKUP(A727,#REF!,3,FALSE),0)</f>
        <v>0</v>
      </c>
    </row>
    <row r="728" ht="20.25" hidden="1" customHeight="1" spans="1:3">
      <c r="A728" s="52">
        <v>21014</v>
      </c>
      <c r="B728" s="53" t="s">
        <v>633</v>
      </c>
      <c r="C728" s="51">
        <f>SUM(C729:C730)</f>
        <v>0</v>
      </c>
    </row>
    <row r="729" ht="20.25" hidden="1" customHeight="1" spans="1:3">
      <c r="A729" s="54">
        <v>2101401</v>
      </c>
      <c r="B729" s="55" t="s">
        <v>634</v>
      </c>
      <c r="C729" s="56">
        <f>IFERROR(VLOOKUP(A729,#REF!,3,FALSE),0)</f>
        <v>0</v>
      </c>
    </row>
    <row r="730" ht="20.25" hidden="1" customHeight="1" spans="1:3">
      <c r="A730" s="54">
        <v>2101499</v>
      </c>
      <c r="B730" s="55" t="s">
        <v>635</v>
      </c>
      <c r="C730" s="56">
        <f>IFERROR(VLOOKUP(A730,#REF!,3,FALSE),0)</f>
        <v>0</v>
      </c>
    </row>
    <row r="731" ht="20.25" hidden="1" customHeight="1" spans="1:3">
      <c r="A731" s="52">
        <v>21015</v>
      </c>
      <c r="B731" s="53" t="s">
        <v>636</v>
      </c>
      <c r="C731" s="51">
        <f>SUM(C732:C739)</f>
        <v>0</v>
      </c>
    </row>
    <row r="732" ht="20.25" hidden="1" customHeight="1" spans="1:3">
      <c r="A732" s="54">
        <v>2101501</v>
      </c>
      <c r="B732" s="55" t="s">
        <v>116</v>
      </c>
      <c r="C732" s="56">
        <f>IFERROR(VLOOKUP(A732,#REF!,3,FALSE),0)</f>
        <v>0</v>
      </c>
    </row>
    <row r="733" ht="20.25" hidden="1" customHeight="1" spans="1:3">
      <c r="A733" s="54">
        <v>2101502</v>
      </c>
      <c r="B733" s="55" t="s">
        <v>117</v>
      </c>
      <c r="C733" s="56">
        <f>IFERROR(VLOOKUP(A733,#REF!,3,FALSE),0)</f>
        <v>0</v>
      </c>
    </row>
    <row r="734" ht="20.25" hidden="1" customHeight="1" spans="1:3">
      <c r="A734" s="54">
        <v>2101503</v>
      </c>
      <c r="B734" s="55" t="s">
        <v>118</v>
      </c>
      <c r="C734" s="56">
        <f>IFERROR(VLOOKUP(A734,#REF!,3,FALSE),0)</f>
        <v>0</v>
      </c>
    </row>
    <row r="735" ht="20.25" hidden="1" customHeight="1" spans="1:3">
      <c r="A735" s="54">
        <v>2101504</v>
      </c>
      <c r="B735" s="55" t="s">
        <v>156</v>
      </c>
      <c r="C735" s="56">
        <f>IFERROR(VLOOKUP(A735,#REF!,3,FALSE),0)</f>
        <v>0</v>
      </c>
    </row>
    <row r="736" ht="20.25" hidden="1" customHeight="1" spans="1:3">
      <c r="A736" s="54">
        <v>2101505</v>
      </c>
      <c r="B736" s="55" t="s">
        <v>637</v>
      </c>
      <c r="C736" s="56">
        <f>IFERROR(VLOOKUP(A736,#REF!,3,FALSE),0)</f>
        <v>0</v>
      </c>
    </row>
    <row r="737" ht="20.25" hidden="1" customHeight="1" spans="1:3">
      <c r="A737" s="54">
        <v>2101506</v>
      </c>
      <c r="B737" s="55" t="s">
        <v>638</v>
      </c>
      <c r="C737" s="56">
        <f>IFERROR(VLOOKUP(A737,#REF!,3,FALSE),0)</f>
        <v>0</v>
      </c>
    </row>
    <row r="738" ht="20.25" hidden="1" customHeight="1" spans="1:3">
      <c r="A738" s="54">
        <v>2101550</v>
      </c>
      <c r="B738" s="55" t="s">
        <v>125</v>
      </c>
      <c r="C738" s="56">
        <f>IFERROR(VLOOKUP(A738,#REF!,3,FALSE),0)</f>
        <v>0</v>
      </c>
    </row>
    <row r="739" ht="20.25" hidden="1" customHeight="1" spans="1:3">
      <c r="A739" s="54">
        <v>2101599</v>
      </c>
      <c r="B739" s="55" t="s">
        <v>639</v>
      </c>
      <c r="C739" s="56">
        <f>IFERROR(VLOOKUP(A739,#REF!,3,FALSE),0)</f>
        <v>0</v>
      </c>
    </row>
    <row r="740" ht="20.25" hidden="1" customHeight="1" spans="1:3">
      <c r="A740" s="52">
        <v>21016</v>
      </c>
      <c r="B740" s="53" t="s">
        <v>640</v>
      </c>
      <c r="C740" s="51">
        <f>C741</f>
        <v>0</v>
      </c>
    </row>
    <row r="741" ht="20.25" hidden="1" customHeight="1" spans="1:3">
      <c r="A741" s="54">
        <v>2101601</v>
      </c>
      <c r="B741" s="55" t="s">
        <v>641</v>
      </c>
      <c r="C741" s="56">
        <f>IFERROR(VLOOKUP(A741,#REF!,3,FALSE),0)</f>
        <v>0</v>
      </c>
    </row>
    <row r="742" ht="20.25" hidden="1" customHeight="1" spans="1:3">
      <c r="A742" s="52">
        <v>21099</v>
      </c>
      <c r="B742" s="53" t="s">
        <v>642</v>
      </c>
      <c r="C742" s="51">
        <f>C743</f>
        <v>0</v>
      </c>
    </row>
    <row r="743" ht="20.25" hidden="1" customHeight="1" spans="1:3">
      <c r="A743" s="54">
        <v>2109999</v>
      </c>
      <c r="B743" s="55" t="s">
        <v>643</v>
      </c>
      <c r="C743" s="56">
        <f>IFERROR(VLOOKUP(A743,#REF!,3,FALSE),0)</f>
        <v>0</v>
      </c>
    </row>
    <row r="744" ht="20.25" customHeight="1" spans="1:3">
      <c r="A744" s="52">
        <v>211</v>
      </c>
      <c r="B744" s="53" t="s">
        <v>26</v>
      </c>
      <c r="C744" s="51">
        <f>C745+C755+C759+C768+C773+C780+C783+C786+C788+C790+C796+C798+C800+C811</f>
        <v>13</v>
      </c>
    </row>
    <row r="745" ht="20.25" hidden="1" customHeight="1" spans="1:3">
      <c r="A745" s="52">
        <v>21101</v>
      </c>
      <c r="B745" s="53" t="s">
        <v>644</v>
      </c>
      <c r="C745" s="51">
        <f>SUM(C746:C754)</f>
        <v>0</v>
      </c>
    </row>
    <row r="746" ht="20.25" hidden="1" customHeight="1" spans="1:3">
      <c r="A746" s="54">
        <v>2110101</v>
      </c>
      <c r="B746" s="55" t="s">
        <v>116</v>
      </c>
      <c r="C746" s="56">
        <f>IFERROR(VLOOKUP(A746,#REF!,3,FALSE),0)</f>
        <v>0</v>
      </c>
    </row>
    <row r="747" ht="20.25" hidden="1" customHeight="1" spans="1:3">
      <c r="A747" s="54">
        <v>2110102</v>
      </c>
      <c r="B747" s="55" t="s">
        <v>117</v>
      </c>
      <c r="C747" s="56">
        <f>IFERROR(VLOOKUP(A747,#REF!,3,FALSE),0)</f>
        <v>0</v>
      </c>
    </row>
    <row r="748" ht="20.25" hidden="1" customHeight="1" spans="1:3">
      <c r="A748" s="54">
        <v>2110103</v>
      </c>
      <c r="B748" s="55" t="s">
        <v>118</v>
      </c>
      <c r="C748" s="56">
        <f>IFERROR(VLOOKUP(A748,#REF!,3,FALSE),0)</f>
        <v>0</v>
      </c>
    </row>
    <row r="749" ht="20.25" hidden="1" customHeight="1" spans="1:3">
      <c r="A749" s="54">
        <v>2110104</v>
      </c>
      <c r="B749" s="55" t="s">
        <v>645</v>
      </c>
      <c r="C749" s="56">
        <f>IFERROR(VLOOKUP(A749,#REF!,3,FALSE),0)</f>
        <v>0</v>
      </c>
    </row>
    <row r="750" ht="20.25" hidden="1" customHeight="1" spans="1:3">
      <c r="A750" s="54">
        <v>2110105</v>
      </c>
      <c r="B750" s="55" t="s">
        <v>646</v>
      </c>
      <c r="C750" s="56">
        <f>IFERROR(VLOOKUP(A750,#REF!,3,FALSE),0)</f>
        <v>0</v>
      </c>
    </row>
    <row r="751" ht="20.25" hidden="1" customHeight="1" spans="1:3">
      <c r="A751" s="54">
        <v>2110106</v>
      </c>
      <c r="B751" s="55" t="s">
        <v>647</v>
      </c>
      <c r="C751" s="56">
        <f>IFERROR(VLOOKUP(A751,#REF!,3,FALSE),0)</f>
        <v>0</v>
      </c>
    </row>
    <row r="752" ht="20.25" hidden="1" customHeight="1" spans="1:3">
      <c r="A752" s="54">
        <v>2110107</v>
      </c>
      <c r="B752" s="55" t="s">
        <v>648</v>
      </c>
      <c r="C752" s="56">
        <f>IFERROR(VLOOKUP(A752,#REF!,3,FALSE),0)</f>
        <v>0</v>
      </c>
    </row>
    <row r="753" ht="20.25" hidden="1" customHeight="1" spans="1:3">
      <c r="A753" s="54">
        <v>2110108</v>
      </c>
      <c r="B753" s="55" t="s">
        <v>649</v>
      </c>
      <c r="C753" s="56">
        <f>IFERROR(VLOOKUP(A753,#REF!,3,FALSE),0)</f>
        <v>0</v>
      </c>
    </row>
    <row r="754" ht="20.25" hidden="1" customHeight="1" spans="1:3">
      <c r="A754" s="54">
        <v>2110199</v>
      </c>
      <c r="B754" s="55" t="s">
        <v>650</v>
      </c>
      <c r="C754" s="56">
        <f>IFERROR(VLOOKUP(A754,#REF!,3,FALSE),0)</f>
        <v>0</v>
      </c>
    </row>
    <row r="755" ht="20.25" hidden="1" customHeight="1" spans="1:3">
      <c r="A755" s="52">
        <v>21102</v>
      </c>
      <c r="B755" s="53" t="s">
        <v>651</v>
      </c>
      <c r="C755" s="51">
        <f>SUM(C756:C758)</f>
        <v>0</v>
      </c>
    </row>
    <row r="756" ht="20.25" hidden="1" customHeight="1" spans="1:3">
      <c r="A756" s="54">
        <v>2110203</v>
      </c>
      <c r="B756" s="55" t="s">
        <v>652</v>
      </c>
      <c r="C756" s="56">
        <f>IFERROR(VLOOKUP(A756,#REF!,3,FALSE),0)</f>
        <v>0</v>
      </c>
    </row>
    <row r="757" ht="20.25" hidden="1" customHeight="1" spans="1:3">
      <c r="A757" s="54">
        <v>2110204</v>
      </c>
      <c r="B757" s="55" t="s">
        <v>653</v>
      </c>
      <c r="C757" s="56">
        <f>IFERROR(VLOOKUP(A757,#REF!,3,FALSE),0)</f>
        <v>0</v>
      </c>
    </row>
    <row r="758" ht="20.25" hidden="1" customHeight="1" spans="1:3">
      <c r="A758" s="54">
        <v>2110299</v>
      </c>
      <c r="B758" s="55" t="s">
        <v>654</v>
      </c>
      <c r="C758" s="56">
        <f>IFERROR(VLOOKUP(A758,#REF!,3,FALSE),0)</f>
        <v>0</v>
      </c>
    </row>
    <row r="759" ht="20.25" customHeight="1" spans="1:3">
      <c r="A759" s="52">
        <v>21103</v>
      </c>
      <c r="B759" s="53" t="s">
        <v>655</v>
      </c>
      <c r="C759" s="51">
        <f>SUM(C760:C767)</f>
        <v>12</v>
      </c>
    </row>
    <row r="760" ht="20.25" hidden="1" customHeight="1" spans="1:3">
      <c r="A760" s="54">
        <v>2110301</v>
      </c>
      <c r="B760" s="55" t="s">
        <v>656</v>
      </c>
      <c r="C760" s="56">
        <f>IFERROR(VLOOKUP(A760,#REF!,3,FALSE),0)</f>
        <v>0</v>
      </c>
    </row>
    <row r="761" ht="20.25" customHeight="1" spans="1:3">
      <c r="A761" s="54">
        <v>2110302</v>
      </c>
      <c r="B761" s="55" t="s">
        <v>657</v>
      </c>
      <c r="C761" s="56">
        <v>12</v>
      </c>
    </row>
    <row r="762" ht="20.25" hidden="1" customHeight="1" spans="1:3">
      <c r="A762" s="54">
        <v>2110303</v>
      </c>
      <c r="B762" s="55" t="s">
        <v>658</v>
      </c>
      <c r="C762" s="56">
        <f>IFERROR(VLOOKUP(A762,#REF!,3,FALSE),0)</f>
        <v>0</v>
      </c>
    </row>
    <row r="763" ht="20.25" hidden="1" customHeight="1" spans="1:3">
      <c r="A763" s="54">
        <v>2110304</v>
      </c>
      <c r="B763" s="55" t="s">
        <v>659</v>
      </c>
      <c r="C763" s="56">
        <f>IFERROR(VLOOKUP(A763,#REF!,3,FALSE),0)</f>
        <v>0</v>
      </c>
    </row>
    <row r="764" ht="20.25" hidden="1" customHeight="1" spans="1:3">
      <c r="A764" s="54">
        <v>2110305</v>
      </c>
      <c r="B764" s="55" t="s">
        <v>660</v>
      </c>
      <c r="C764" s="56">
        <f>IFERROR(VLOOKUP(A764,#REF!,3,FALSE),0)</f>
        <v>0</v>
      </c>
    </row>
    <row r="765" ht="20.25" hidden="1" customHeight="1" spans="1:3">
      <c r="A765" s="54">
        <v>2110306</v>
      </c>
      <c r="B765" s="55" t="s">
        <v>661</v>
      </c>
      <c r="C765" s="56">
        <f>IFERROR(VLOOKUP(A765,#REF!,3,FALSE),0)</f>
        <v>0</v>
      </c>
    </row>
    <row r="766" ht="20.25" hidden="1" customHeight="1" spans="1:3">
      <c r="A766" s="54">
        <v>2110307</v>
      </c>
      <c r="B766" s="55" t="s">
        <v>662</v>
      </c>
      <c r="C766" s="56">
        <f>IFERROR(VLOOKUP(A766,#REF!,3,FALSE),0)</f>
        <v>0</v>
      </c>
    </row>
    <row r="767" ht="20.25" hidden="1" customHeight="1" spans="1:3">
      <c r="A767" s="54">
        <v>2110399</v>
      </c>
      <c r="B767" s="55" t="s">
        <v>663</v>
      </c>
      <c r="C767" s="56">
        <f>IFERROR(VLOOKUP(A767,#REF!,3,FALSE),0)</f>
        <v>0</v>
      </c>
    </row>
    <row r="768" ht="20.25" hidden="1" customHeight="1" spans="1:3">
      <c r="A768" s="52">
        <v>21104</v>
      </c>
      <c r="B768" s="53" t="s">
        <v>664</v>
      </c>
      <c r="C768" s="51">
        <f>SUM(C769:C772)</f>
        <v>0</v>
      </c>
    </row>
    <row r="769" ht="20.25" hidden="1" customHeight="1" spans="1:3">
      <c r="A769" s="54">
        <v>2110401</v>
      </c>
      <c r="B769" s="55" t="s">
        <v>665</v>
      </c>
      <c r="C769" s="56">
        <f>IFERROR(VLOOKUP(A769,#REF!,3,FALSE),0)</f>
        <v>0</v>
      </c>
    </row>
    <row r="770" ht="20.25" hidden="1" customHeight="1" spans="1:3">
      <c r="A770" s="54">
        <v>2110402</v>
      </c>
      <c r="B770" s="55" t="s">
        <v>666</v>
      </c>
      <c r="C770" s="56">
        <f>IFERROR(VLOOKUP(A770,#REF!,3,FALSE),0)</f>
        <v>0</v>
      </c>
    </row>
    <row r="771" ht="20.25" hidden="1" customHeight="1" spans="1:3">
      <c r="A771" s="54">
        <v>2110404</v>
      </c>
      <c r="B771" s="55" t="s">
        <v>667</v>
      </c>
      <c r="C771" s="56">
        <f>IFERROR(VLOOKUP(A771,#REF!,3,FALSE),0)</f>
        <v>0</v>
      </c>
    </row>
    <row r="772" ht="20.25" hidden="1" customHeight="1" spans="1:3">
      <c r="A772" s="54">
        <v>2110499</v>
      </c>
      <c r="B772" s="55" t="s">
        <v>668</v>
      </c>
      <c r="C772" s="56">
        <f>IFERROR(VLOOKUP(A772,#REF!,3,FALSE),0)</f>
        <v>0</v>
      </c>
    </row>
    <row r="773" ht="20.25" hidden="1" customHeight="1" spans="1:3">
      <c r="A773" s="52">
        <v>21105</v>
      </c>
      <c r="B773" s="53" t="s">
        <v>669</v>
      </c>
      <c r="C773" s="51">
        <f>SUM(C774:C779)</f>
        <v>0</v>
      </c>
    </row>
    <row r="774" ht="20.25" hidden="1" customHeight="1" spans="1:3">
      <c r="A774" s="54">
        <v>2110501</v>
      </c>
      <c r="B774" s="55" t="s">
        <v>670</v>
      </c>
      <c r="C774" s="56">
        <f>IFERROR(VLOOKUP(A774,#REF!,3,FALSE),0)</f>
        <v>0</v>
      </c>
    </row>
    <row r="775" ht="20.25" hidden="1" customHeight="1" spans="1:3">
      <c r="A775" s="54">
        <v>2110502</v>
      </c>
      <c r="B775" s="55" t="s">
        <v>671</v>
      </c>
      <c r="C775" s="56">
        <f>IFERROR(VLOOKUP(A775,#REF!,3,FALSE),0)</f>
        <v>0</v>
      </c>
    </row>
    <row r="776" ht="20.25" hidden="1" customHeight="1" spans="1:3">
      <c r="A776" s="54">
        <v>2110503</v>
      </c>
      <c r="B776" s="55" t="s">
        <v>672</v>
      </c>
      <c r="C776" s="56">
        <f>IFERROR(VLOOKUP(A776,#REF!,3,FALSE),0)</f>
        <v>0</v>
      </c>
    </row>
    <row r="777" ht="20.25" hidden="1" customHeight="1" spans="1:3">
      <c r="A777" s="54">
        <v>2110506</v>
      </c>
      <c r="B777" s="55" t="s">
        <v>673</v>
      </c>
      <c r="C777" s="56">
        <f>IFERROR(VLOOKUP(A777,#REF!,3,FALSE),0)</f>
        <v>0</v>
      </c>
    </row>
    <row r="778" ht="20.25" hidden="1" customHeight="1" spans="1:3">
      <c r="A778" s="54">
        <v>2110507</v>
      </c>
      <c r="B778" s="55" t="s">
        <v>674</v>
      </c>
      <c r="C778" s="56">
        <f>IFERROR(VLOOKUP(A778,#REF!,3,FALSE),0)</f>
        <v>0</v>
      </c>
    </row>
    <row r="779" ht="20.25" hidden="1" customHeight="1" spans="1:3">
      <c r="A779" s="54">
        <v>2110599</v>
      </c>
      <c r="B779" s="55" t="s">
        <v>675</v>
      </c>
      <c r="C779" s="56">
        <f>IFERROR(VLOOKUP(A779,#REF!,3,FALSE),0)</f>
        <v>0</v>
      </c>
    </row>
    <row r="780" ht="20.25" hidden="1" customHeight="1" spans="1:3">
      <c r="A780" s="52">
        <v>21107</v>
      </c>
      <c r="B780" s="53" t="s">
        <v>676</v>
      </c>
      <c r="C780" s="51">
        <f>SUM(C781:C782)</f>
        <v>0</v>
      </c>
    </row>
    <row r="781" ht="20.25" hidden="1" customHeight="1" spans="1:3">
      <c r="A781" s="54">
        <v>2110704</v>
      </c>
      <c r="B781" s="55" t="s">
        <v>677</v>
      </c>
      <c r="C781" s="56">
        <f>IFERROR(VLOOKUP(A781,#REF!,3,FALSE),0)</f>
        <v>0</v>
      </c>
    </row>
    <row r="782" ht="20.25" hidden="1" customHeight="1" spans="1:3">
      <c r="A782" s="54">
        <v>2110799</v>
      </c>
      <c r="B782" s="55" t="s">
        <v>678</v>
      </c>
      <c r="C782" s="56">
        <f>IFERROR(VLOOKUP(A782,#REF!,3,FALSE),0)</f>
        <v>0</v>
      </c>
    </row>
    <row r="783" ht="20.25" hidden="1" customHeight="1" spans="1:3">
      <c r="A783" s="52">
        <v>21108</v>
      </c>
      <c r="B783" s="53" t="s">
        <v>679</v>
      </c>
      <c r="C783" s="51">
        <f>SUM(C784:C785)</f>
        <v>0</v>
      </c>
    </row>
    <row r="784" ht="20.25" hidden="1" customHeight="1" spans="1:3">
      <c r="A784" s="54">
        <v>2110804</v>
      </c>
      <c r="B784" s="55" t="s">
        <v>680</v>
      </c>
      <c r="C784" s="56">
        <f>IFERROR(VLOOKUP(A784,#REF!,3,FALSE),0)</f>
        <v>0</v>
      </c>
    </row>
    <row r="785" ht="20.25" hidden="1" customHeight="1" spans="1:3">
      <c r="A785" s="54">
        <v>2110899</v>
      </c>
      <c r="B785" s="55" t="s">
        <v>681</v>
      </c>
      <c r="C785" s="56">
        <f>IFERROR(VLOOKUP(A785,#REF!,3,FALSE),0)</f>
        <v>0</v>
      </c>
    </row>
    <row r="786" ht="20.25" hidden="1" customHeight="1" spans="1:3">
      <c r="A786" s="52">
        <v>21109</v>
      </c>
      <c r="B786" s="53" t="s">
        <v>682</v>
      </c>
      <c r="C786" s="51">
        <f>C787</f>
        <v>0</v>
      </c>
    </row>
    <row r="787" ht="20.25" hidden="1" customHeight="1" spans="1:3">
      <c r="A787" s="54">
        <v>2110901</v>
      </c>
      <c r="B787" s="55" t="s">
        <v>683</v>
      </c>
      <c r="C787" s="56">
        <f>IFERROR(VLOOKUP(A787,#REF!,3,FALSE),0)</f>
        <v>0</v>
      </c>
    </row>
    <row r="788" ht="20.25" hidden="1" customHeight="1" spans="1:3">
      <c r="A788" s="52">
        <v>21110</v>
      </c>
      <c r="B788" s="53" t="s">
        <v>684</v>
      </c>
      <c r="C788" s="51">
        <f>C789</f>
        <v>0</v>
      </c>
    </row>
    <row r="789" ht="20.25" hidden="1" customHeight="1" spans="1:3">
      <c r="A789" s="54">
        <v>2111001</v>
      </c>
      <c r="B789" s="55" t="s">
        <v>685</v>
      </c>
      <c r="C789" s="56">
        <f>IFERROR(VLOOKUP(A789,#REF!,3,FALSE),0)</f>
        <v>0</v>
      </c>
    </row>
    <row r="790" ht="20.25" hidden="1" customHeight="1" spans="1:3">
      <c r="A790" s="52">
        <v>21111</v>
      </c>
      <c r="B790" s="53" t="s">
        <v>686</v>
      </c>
      <c r="C790" s="51">
        <f>SUM(C791:C795)</f>
        <v>0</v>
      </c>
    </row>
    <row r="791" ht="20.25" hidden="1" customHeight="1" spans="1:3">
      <c r="A791" s="54">
        <v>2111101</v>
      </c>
      <c r="B791" s="55" t="s">
        <v>687</v>
      </c>
      <c r="C791" s="56">
        <f>IFERROR(VLOOKUP(A791,#REF!,3,FALSE),0)</f>
        <v>0</v>
      </c>
    </row>
    <row r="792" ht="20.25" hidden="1" customHeight="1" spans="1:3">
      <c r="A792" s="54">
        <v>2111102</v>
      </c>
      <c r="B792" s="55" t="s">
        <v>688</v>
      </c>
      <c r="C792" s="56">
        <f>IFERROR(VLOOKUP(A792,#REF!,3,FALSE),0)</f>
        <v>0</v>
      </c>
    </row>
    <row r="793" ht="20.25" hidden="1" customHeight="1" spans="1:3">
      <c r="A793" s="54">
        <v>2111103</v>
      </c>
      <c r="B793" s="55" t="s">
        <v>689</v>
      </c>
      <c r="C793" s="56">
        <f>IFERROR(VLOOKUP(A793,#REF!,3,FALSE),0)</f>
        <v>0</v>
      </c>
    </row>
    <row r="794" ht="20.25" hidden="1" customHeight="1" spans="1:3">
      <c r="A794" s="54">
        <v>2111104</v>
      </c>
      <c r="B794" s="55" t="s">
        <v>690</v>
      </c>
      <c r="C794" s="56">
        <f>IFERROR(VLOOKUP(A794,#REF!,3,FALSE),0)</f>
        <v>0</v>
      </c>
    </row>
    <row r="795" ht="20.25" hidden="1" customHeight="1" spans="1:3">
      <c r="A795" s="54">
        <v>2111199</v>
      </c>
      <c r="B795" s="55" t="s">
        <v>691</v>
      </c>
      <c r="C795" s="56">
        <f>IFERROR(VLOOKUP(A795,#REF!,3,FALSE),0)</f>
        <v>0</v>
      </c>
    </row>
    <row r="796" ht="20.25" hidden="1" customHeight="1" spans="1:3">
      <c r="A796" s="52">
        <v>21112</v>
      </c>
      <c r="B796" s="53" t="s">
        <v>692</v>
      </c>
      <c r="C796" s="51">
        <f>C797</f>
        <v>0</v>
      </c>
    </row>
    <row r="797" ht="20.25" hidden="1" customHeight="1" spans="1:3">
      <c r="A797" s="54">
        <v>2111201</v>
      </c>
      <c r="B797" s="55" t="s">
        <v>693</v>
      </c>
      <c r="C797" s="56">
        <f>IFERROR(VLOOKUP(A797,#REF!,3,FALSE),0)</f>
        <v>0</v>
      </c>
    </row>
    <row r="798" ht="20.25" hidden="1" customHeight="1" spans="1:3">
      <c r="A798" s="52">
        <v>21113</v>
      </c>
      <c r="B798" s="53" t="s">
        <v>694</v>
      </c>
      <c r="C798" s="51">
        <f>C799</f>
        <v>0</v>
      </c>
    </row>
    <row r="799" ht="20.25" hidden="1" customHeight="1" spans="1:3">
      <c r="A799" s="54">
        <v>2111301</v>
      </c>
      <c r="B799" s="55" t="s">
        <v>695</v>
      </c>
      <c r="C799" s="56">
        <f>IFERROR(VLOOKUP(A799,#REF!,3,FALSE),0)</f>
        <v>0</v>
      </c>
    </row>
    <row r="800" ht="20.25" hidden="1" customHeight="1" spans="1:3">
      <c r="A800" s="52">
        <v>21114</v>
      </c>
      <c r="B800" s="53" t="s">
        <v>696</v>
      </c>
      <c r="C800" s="51">
        <f>SUM(C801:C810)</f>
        <v>0</v>
      </c>
    </row>
    <row r="801" ht="20.25" hidden="1" customHeight="1" spans="1:3">
      <c r="A801" s="54">
        <v>2111401</v>
      </c>
      <c r="B801" s="55" t="s">
        <v>116</v>
      </c>
      <c r="C801" s="56">
        <f>IFERROR(VLOOKUP(A801,#REF!,3,FALSE),0)</f>
        <v>0</v>
      </c>
    </row>
    <row r="802" ht="20.25" hidden="1" customHeight="1" spans="1:3">
      <c r="A802" s="54">
        <v>2111402</v>
      </c>
      <c r="B802" s="55" t="s">
        <v>117</v>
      </c>
      <c r="C802" s="56">
        <f>IFERROR(VLOOKUP(A802,#REF!,3,FALSE),0)</f>
        <v>0</v>
      </c>
    </row>
    <row r="803" ht="20.25" hidden="1" customHeight="1" spans="1:3">
      <c r="A803" s="54">
        <v>2111403</v>
      </c>
      <c r="B803" s="55" t="s">
        <v>118</v>
      </c>
      <c r="C803" s="56">
        <f>IFERROR(VLOOKUP(A803,#REF!,3,FALSE),0)</f>
        <v>0</v>
      </c>
    </row>
    <row r="804" ht="20.25" hidden="1" customHeight="1" spans="1:3">
      <c r="A804" s="54">
        <v>2111406</v>
      </c>
      <c r="B804" s="55" t="s">
        <v>697</v>
      </c>
      <c r="C804" s="56">
        <f>IFERROR(VLOOKUP(A804,#REF!,3,FALSE),0)</f>
        <v>0</v>
      </c>
    </row>
    <row r="805" ht="20.25" hidden="1" customHeight="1" spans="1:3">
      <c r="A805" s="54">
        <v>2111407</v>
      </c>
      <c r="B805" s="55" t="s">
        <v>698</v>
      </c>
      <c r="C805" s="56">
        <f>IFERROR(VLOOKUP(A805,#REF!,3,FALSE),0)</f>
        <v>0</v>
      </c>
    </row>
    <row r="806" ht="20.25" hidden="1" customHeight="1" spans="1:3">
      <c r="A806" s="54">
        <v>2111408</v>
      </c>
      <c r="B806" s="55" t="s">
        <v>699</v>
      </c>
      <c r="C806" s="56">
        <f>IFERROR(VLOOKUP(A806,#REF!,3,FALSE),0)</f>
        <v>0</v>
      </c>
    </row>
    <row r="807" ht="20.25" hidden="1" customHeight="1" spans="1:3">
      <c r="A807" s="54">
        <v>2111411</v>
      </c>
      <c r="B807" s="55" t="s">
        <v>156</v>
      </c>
      <c r="C807" s="56">
        <f>IFERROR(VLOOKUP(A807,#REF!,3,FALSE),0)</f>
        <v>0</v>
      </c>
    </row>
    <row r="808" ht="20.25" hidden="1" customHeight="1" spans="1:3">
      <c r="A808" s="54">
        <v>2111413</v>
      </c>
      <c r="B808" s="55" t="s">
        <v>700</v>
      </c>
      <c r="C808" s="56">
        <f>IFERROR(VLOOKUP(A808,#REF!,3,FALSE),0)</f>
        <v>0</v>
      </c>
    </row>
    <row r="809" ht="20.25" hidden="1" customHeight="1" spans="1:3">
      <c r="A809" s="54">
        <v>2111450</v>
      </c>
      <c r="B809" s="55" t="s">
        <v>125</v>
      </c>
      <c r="C809" s="56">
        <f>IFERROR(VLOOKUP(A809,#REF!,3,FALSE),0)</f>
        <v>0</v>
      </c>
    </row>
    <row r="810" ht="20.25" hidden="1" customHeight="1" spans="1:3">
      <c r="A810" s="54">
        <v>2111499</v>
      </c>
      <c r="B810" s="55" t="s">
        <v>701</v>
      </c>
      <c r="C810" s="56">
        <f>IFERROR(VLOOKUP(A810,#REF!,3,FALSE),0)</f>
        <v>0</v>
      </c>
    </row>
    <row r="811" ht="20.25" customHeight="1" spans="1:3">
      <c r="A811" s="52">
        <v>21199</v>
      </c>
      <c r="B811" s="53" t="s">
        <v>702</v>
      </c>
      <c r="C811" s="51">
        <f>C812</f>
        <v>1</v>
      </c>
    </row>
    <row r="812" ht="20.25" customHeight="1" spans="1:3">
      <c r="A812" s="54">
        <v>2119999</v>
      </c>
      <c r="B812" s="55" t="s">
        <v>703</v>
      </c>
      <c r="C812" s="56">
        <v>1</v>
      </c>
    </row>
    <row r="813" ht="20.25" customHeight="1" spans="1:3">
      <c r="A813" s="52">
        <v>212</v>
      </c>
      <c r="B813" s="53" t="s">
        <v>28</v>
      </c>
      <c r="C813" s="51">
        <f>C814+C825+C827+C830+C832+C834</f>
        <v>3523</v>
      </c>
    </row>
    <row r="814" ht="20.25" customHeight="1" spans="1:3">
      <c r="A814" s="52">
        <v>21201</v>
      </c>
      <c r="B814" s="53" t="s">
        <v>704</v>
      </c>
      <c r="C814" s="51">
        <f>SUM(C815:C824)</f>
        <v>182</v>
      </c>
    </row>
    <row r="815" ht="20.25" customHeight="1" spans="1:3">
      <c r="A815" s="54">
        <v>2120101</v>
      </c>
      <c r="B815" s="55" t="s">
        <v>116</v>
      </c>
      <c r="C815" s="56">
        <v>112</v>
      </c>
    </row>
    <row r="816" ht="20.25" hidden="1" customHeight="1" spans="1:3">
      <c r="A816" s="54">
        <v>2120102</v>
      </c>
      <c r="B816" s="55" t="s">
        <v>117</v>
      </c>
      <c r="C816" s="56">
        <f>IFERROR(VLOOKUP(A816,#REF!,3,FALSE),0)</f>
        <v>0</v>
      </c>
    </row>
    <row r="817" ht="20.25" hidden="1" customHeight="1" spans="1:3">
      <c r="A817" s="54">
        <v>2120103</v>
      </c>
      <c r="B817" s="55" t="s">
        <v>118</v>
      </c>
      <c r="C817" s="56">
        <f>IFERROR(VLOOKUP(A817,#REF!,3,FALSE),0)</f>
        <v>0</v>
      </c>
    </row>
    <row r="818" ht="20.25" hidden="1" customHeight="1" spans="1:3">
      <c r="A818" s="54">
        <v>2120104</v>
      </c>
      <c r="B818" s="55" t="s">
        <v>705</v>
      </c>
      <c r="C818" s="56">
        <f>IFERROR(VLOOKUP(A818,#REF!,3,FALSE),0)</f>
        <v>0</v>
      </c>
    </row>
    <row r="819" ht="20.25" hidden="1" customHeight="1" spans="1:3">
      <c r="A819" s="54">
        <v>2120105</v>
      </c>
      <c r="B819" s="55" t="s">
        <v>706</v>
      </c>
      <c r="C819" s="56">
        <f>IFERROR(VLOOKUP(A819,#REF!,3,FALSE),0)</f>
        <v>0</v>
      </c>
    </row>
    <row r="820" ht="20.25" hidden="1" customHeight="1" spans="1:3">
      <c r="A820" s="54">
        <v>2120106</v>
      </c>
      <c r="B820" s="55" t="s">
        <v>707</v>
      </c>
      <c r="C820" s="56">
        <f>IFERROR(VLOOKUP(A820,#REF!,3,FALSE),0)</f>
        <v>0</v>
      </c>
    </row>
    <row r="821" ht="20.25" hidden="1" customHeight="1" spans="1:3">
      <c r="A821" s="54">
        <v>2120107</v>
      </c>
      <c r="B821" s="55" t="s">
        <v>708</v>
      </c>
      <c r="C821" s="56">
        <f>IFERROR(VLOOKUP(A821,#REF!,3,FALSE),0)</f>
        <v>0</v>
      </c>
    </row>
    <row r="822" ht="20.25" hidden="1" customHeight="1" spans="1:3">
      <c r="A822" s="54">
        <v>2120109</v>
      </c>
      <c r="B822" s="55" t="s">
        <v>709</v>
      </c>
      <c r="C822" s="56">
        <f>IFERROR(VLOOKUP(A822,#REF!,3,FALSE),0)</f>
        <v>0</v>
      </c>
    </row>
    <row r="823" ht="20.25" hidden="1" customHeight="1" spans="1:3">
      <c r="A823" s="54">
        <v>2120110</v>
      </c>
      <c r="B823" s="55" t="s">
        <v>710</v>
      </c>
      <c r="C823" s="56">
        <f>IFERROR(VLOOKUP(A823,#REF!,3,FALSE),0)</f>
        <v>0</v>
      </c>
    </row>
    <row r="824" ht="20.25" customHeight="1" spans="1:3">
      <c r="A824" s="54">
        <v>2120199</v>
      </c>
      <c r="B824" s="55" t="s">
        <v>711</v>
      </c>
      <c r="C824" s="56">
        <v>70</v>
      </c>
    </row>
    <row r="825" ht="20.25" customHeight="1" spans="1:3">
      <c r="A825" s="52">
        <v>21202</v>
      </c>
      <c r="B825" s="53" t="s">
        <v>712</v>
      </c>
      <c r="C825" s="51">
        <f>C826</f>
        <v>1</v>
      </c>
    </row>
    <row r="826" ht="20.25" customHeight="1" spans="1:3">
      <c r="A826" s="54">
        <v>2120201</v>
      </c>
      <c r="B826" s="55" t="s">
        <v>713</v>
      </c>
      <c r="C826" s="56">
        <v>1</v>
      </c>
    </row>
    <row r="827" ht="20.25" hidden="1" customHeight="1" spans="1:3">
      <c r="A827" s="52">
        <v>21203</v>
      </c>
      <c r="B827" s="53" t="s">
        <v>714</v>
      </c>
      <c r="C827" s="51">
        <f>C828+C829</f>
        <v>0</v>
      </c>
    </row>
    <row r="828" ht="20.25" hidden="1" customHeight="1" spans="1:3">
      <c r="A828" s="54">
        <v>2120303</v>
      </c>
      <c r="B828" s="55" t="s">
        <v>715</v>
      </c>
      <c r="C828" s="56">
        <f>IFERROR(VLOOKUP(A828,#REF!,3,FALSE),0)</f>
        <v>0</v>
      </c>
    </row>
    <row r="829" ht="20.25" hidden="1" customHeight="1" spans="1:3">
      <c r="A829" s="54">
        <v>2120399</v>
      </c>
      <c r="B829" s="55" t="s">
        <v>716</v>
      </c>
      <c r="C829" s="56">
        <f>IFERROR(VLOOKUP(A829,#REF!,3,FALSE),0)</f>
        <v>0</v>
      </c>
    </row>
    <row r="830" ht="20.25" hidden="1" customHeight="1" spans="1:3">
      <c r="A830" s="52">
        <v>21205</v>
      </c>
      <c r="B830" s="53" t="s">
        <v>717</v>
      </c>
      <c r="C830" s="51">
        <f>C831</f>
        <v>0</v>
      </c>
    </row>
    <row r="831" ht="20.25" hidden="1" customHeight="1" spans="1:3">
      <c r="A831" s="54">
        <v>2120501</v>
      </c>
      <c r="B831" s="55" t="s">
        <v>718</v>
      </c>
      <c r="C831" s="56">
        <f>IFERROR(VLOOKUP(A831,#REF!,3,FALSE),0)</f>
        <v>0</v>
      </c>
    </row>
    <row r="832" ht="20.25" hidden="1" customHeight="1" spans="1:3">
      <c r="A832" s="52">
        <v>21206</v>
      </c>
      <c r="B832" s="53" t="s">
        <v>719</v>
      </c>
      <c r="C832" s="51">
        <f>C833</f>
        <v>0</v>
      </c>
    </row>
    <row r="833" ht="20.25" hidden="1" customHeight="1" spans="1:3">
      <c r="A833" s="54">
        <v>2120601</v>
      </c>
      <c r="B833" s="55" t="s">
        <v>720</v>
      </c>
      <c r="C833" s="56">
        <f>IFERROR(VLOOKUP(A833,#REF!,3,FALSE),0)</f>
        <v>0</v>
      </c>
    </row>
    <row r="834" ht="20.25" customHeight="1" spans="1:3">
      <c r="A834" s="52">
        <v>21299</v>
      </c>
      <c r="B834" s="53" t="s">
        <v>721</v>
      </c>
      <c r="C834" s="51">
        <f>C835</f>
        <v>3340</v>
      </c>
    </row>
    <row r="835" ht="20.25" customHeight="1" spans="1:3">
      <c r="A835" s="54">
        <v>2129999</v>
      </c>
      <c r="B835" s="55" t="s">
        <v>722</v>
      </c>
      <c r="C835" s="56">
        <v>3340</v>
      </c>
    </row>
    <row r="836" ht="20.25" customHeight="1" spans="1:3">
      <c r="A836" s="52">
        <v>213</v>
      </c>
      <c r="B836" s="53" t="s">
        <v>30</v>
      </c>
      <c r="C836" s="51">
        <f>C837+C863+C885+C913+C924+C931+C937+C940</f>
        <v>1664</v>
      </c>
    </row>
    <row r="837" ht="20.25" customHeight="1" spans="1:3">
      <c r="A837" s="52">
        <v>21301</v>
      </c>
      <c r="B837" s="53" t="s">
        <v>723</v>
      </c>
      <c r="C837" s="51">
        <f>SUM(C838:C862)</f>
        <v>1185</v>
      </c>
    </row>
    <row r="838" ht="20.25" hidden="1" customHeight="1" spans="1:3">
      <c r="A838" s="54">
        <v>2130101</v>
      </c>
      <c r="B838" s="55" t="s">
        <v>116</v>
      </c>
      <c r="C838" s="56">
        <f>IFERROR(VLOOKUP(A838,#REF!,3,FALSE),0)</f>
        <v>0</v>
      </c>
    </row>
    <row r="839" ht="20.25" hidden="1" customHeight="1" spans="1:3">
      <c r="A839" s="54">
        <v>2130102</v>
      </c>
      <c r="B839" s="55" t="s">
        <v>117</v>
      </c>
      <c r="C839" s="56">
        <f>IFERROR(VLOOKUP(A839,#REF!,3,FALSE),0)</f>
        <v>0</v>
      </c>
    </row>
    <row r="840" ht="20.25" customHeight="1" spans="1:3">
      <c r="A840" s="54">
        <v>2130103</v>
      </c>
      <c r="B840" s="55" t="s">
        <v>118</v>
      </c>
      <c r="C840" s="56">
        <v>155</v>
      </c>
    </row>
    <row r="841" ht="20.25" hidden="1" customHeight="1" spans="1:3">
      <c r="A841" s="54">
        <v>2130104</v>
      </c>
      <c r="B841" s="55" t="s">
        <v>125</v>
      </c>
      <c r="C841" s="56">
        <f>IFERROR(VLOOKUP(A841,#REF!,3,FALSE),0)</f>
        <v>0</v>
      </c>
    </row>
    <row r="842" ht="20.25" hidden="1" customHeight="1" spans="1:3">
      <c r="A842" s="54">
        <v>2130105</v>
      </c>
      <c r="B842" s="55" t="s">
        <v>724</v>
      </c>
      <c r="C842" s="56">
        <f>IFERROR(VLOOKUP(A842,#REF!,3,FALSE),0)</f>
        <v>0</v>
      </c>
    </row>
    <row r="843" ht="20.25" hidden="1" customHeight="1" spans="1:3">
      <c r="A843" s="54">
        <v>2130106</v>
      </c>
      <c r="B843" s="55" t="s">
        <v>725</v>
      </c>
      <c r="C843" s="56">
        <f>IFERROR(VLOOKUP(A843,#REF!,3,FALSE),0)</f>
        <v>0</v>
      </c>
    </row>
    <row r="844" ht="20.25" hidden="1" customHeight="1" spans="1:3">
      <c r="A844" s="54">
        <v>2130108</v>
      </c>
      <c r="B844" s="55" t="s">
        <v>726</v>
      </c>
      <c r="C844" s="56">
        <f>IFERROR(VLOOKUP(A844,#REF!,3,FALSE),0)</f>
        <v>0</v>
      </c>
    </row>
    <row r="845" ht="20.25" customHeight="1" spans="1:3">
      <c r="A845" s="54">
        <v>2130109</v>
      </c>
      <c r="B845" s="55" t="s">
        <v>727</v>
      </c>
      <c r="C845" s="56">
        <v>6</v>
      </c>
    </row>
    <row r="846" ht="20.25" hidden="1" customHeight="1" spans="1:3">
      <c r="A846" s="54">
        <v>2130110</v>
      </c>
      <c r="B846" s="55" t="s">
        <v>728</v>
      </c>
      <c r="C846" s="56">
        <f>IFERROR(VLOOKUP(A846,#REF!,3,FALSE),0)</f>
        <v>0</v>
      </c>
    </row>
    <row r="847" ht="20.25" hidden="1" customHeight="1" spans="1:3">
      <c r="A847" s="54">
        <v>2130111</v>
      </c>
      <c r="B847" s="55" t="s">
        <v>729</v>
      </c>
      <c r="C847" s="56">
        <f>IFERROR(VLOOKUP(A847,#REF!,3,FALSE),0)</f>
        <v>0</v>
      </c>
    </row>
    <row r="848" ht="20.25" hidden="1" customHeight="1" spans="1:3">
      <c r="A848" s="54">
        <v>2130112</v>
      </c>
      <c r="B848" s="55" t="s">
        <v>730</v>
      </c>
      <c r="C848" s="56">
        <f>IFERROR(VLOOKUP(A848,#REF!,3,FALSE),0)</f>
        <v>0</v>
      </c>
    </row>
    <row r="849" ht="20.25" hidden="1" customHeight="1" spans="1:3">
      <c r="A849" s="54">
        <v>2130114</v>
      </c>
      <c r="B849" s="55" t="s">
        <v>731</v>
      </c>
      <c r="C849" s="56">
        <f>IFERROR(VLOOKUP(A849,#REF!,3,FALSE),0)</f>
        <v>0</v>
      </c>
    </row>
    <row r="850" ht="20.25" hidden="1" customHeight="1" spans="1:3">
      <c r="A850" s="54">
        <v>2130119</v>
      </c>
      <c r="B850" s="55" t="s">
        <v>732</v>
      </c>
      <c r="C850" s="56">
        <f>IFERROR(VLOOKUP(A850,#REF!,3,FALSE),0)</f>
        <v>0</v>
      </c>
    </row>
    <row r="851" ht="20.25" hidden="1" customHeight="1" spans="1:3">
      <c r="A851" s="54">
        <v>2130120</v>
      </c>
      <c r="B851" s="55" t="s">
        <v>733</v>
      </c>
      <c r="C851" s="56">
        <f>IFERROR(VLOOKUP(A851,#REF!,3,FALSE),0)</f>
        <v>0</v>
      </c>
    </row>
    <row r="852" ht="20.25" hidden="1" customHeight="1" spans="1:3">
      <c r="A852" s="54">
        <v>2130121</v>
      </c>
      <c r="B852" s="55" t="s">
        <v>734</v>
      </c>
      <c r="C852" s="56">
        <f>IFERROR(VLOOKUP(A852,#REF!,3,FALSE),0)</f>
        <v>0</v>
      </c>
    </row>
    <row r="853" ht="20.25" hidden="1" customHeight="1" spans="1:3">
      <c r="A853" s="54">
        <v>2130122</v>
      </c>
      <c r="B853" s="55" t="s">
        <v>735</v>
      </c>
      <c r="C853" s="56">
        <f>IFERROR(VLOOKUP(A853,#REF!,3,FALSE),0)</f>
        <v>0</v>
      </c>
    </row>
    <row r="854" ht="20.25" hidden="1" customHeight="1" spans="1:3">
      <c r="A854" s="54">
        <v>2130124</v>
      </c>
      <c r="B854" s="55" t="s">
        <v>736</v>
      </c>
      <c r="C854" s="56">
        <f>IFERROR(VLOOKUP(A854,#REF!,3,FALSE),0)</f>
        <v>0</v>
      </c>
    </row>
    <row r="855" ht="20.25" hidden="1" customHeight="1" spans="1:3">
      <c r="A855" s="54">
        <v>2130125</v>
      </c>
      <c r="B855" s="55" t="s">
        <v>737</v>
      </c>
      <c r="C855" s="56">
        <f>IFERROR(VLOOKUP(A855,#REF!,3,FALSE),0)</f>
        <v>0</v>
      </c>
    </row>
    <row r="856" ht="20.25" customHeight="1" spans="1:3">
      <c r="A856" s="54">
        <v>2130126</v>
      </c>
      <c r="B856" s="55" t="s">
        <v>738</v>
      </c>
      <c r="C856" s="56">
        <v>171</v>
      </c>
    </row>
    <row r="857" ht="20.25" hidden="1" customHeight="1" spans="1:3">
      <c r="A857" s="54">
        <v>2130135</v>
      </c>
      <c r="B857" s="55" t="s">
        <v>739</v>
      </c>
      <c r="C857" s="56">
        <f>IFERROR(VLOOKUP(A857,#REF!,3,FALSE),0)</f>
        <v>0</v>
      </c>
    </row>
    <row r="858" ht="20.25" hidden="1" customHeight="1" spans="1:3">
      <c r="A858" s="54">
        <v>2130142</v>
      </c>
      <c r="B858" s="55" t="s">
        <v>740</v>
      </c>
      <c r="C858" s="56">
        <f>IFERROR(VLOOKUP(A858,#REF!,3,FALSE),0)</f>
        <v>0</v>
      </c>
    </row>
    <row r="859" ht="20.25" hidden="1" customHeight="1" spans="1:3">
      <c r="A859" s="54">
        <v>2130148</v>
      </c>
      <c r="B859" s="55" t="s">
        <v>741</v>
      </c>
      <c r="C859" s="56">
        <f>IFERROR(VLOOKUP(A859,#REF!,3,FALSE),0)</f>
        <v>0</v>
      </c>
    </row>
    <row r="860" ht="20.25" hidden="1" customHeight="1" spans="1:3">
      <c r="A860" s="54">
        <v>2130152</v>
      </c>
      <c r="B860" s="55" t="s">
        <v>742</v>
      </c>
      <c r="C860" s="56">
        <f>IFERROR(VLOOKUP(A860,#REF!,3,FALSE),0)</f>
        <v>0</v>
      </c>
    </row>
    <row r="861" ht="20.25" hidden="1" customHeight="1" spans="1:3">
      <c r="A861" s="54">
        <v>2130153</v>
      </c>
      <c r="B861" s="55" t="s">
        <v>743</v>
      </c>
      <c r="C861" s="56">
        <f>IFERROR(VLOOKUP(A861,#REF!,3,FALSE),0)</f>
        <v>0</v>
      </c>
    </row>
    <row r="862" ht="20.25" customHeight="1" spans="1:3">
      <c r="A862" s="54">
        <v>2130199</v>
      </c>
      <c r="B862" s="55" t="s">
        <v>744</v>
      </c>
      <c r="C862" s="56">
        <v>853</v>
      </c>
    </row>
    <row r="863" ht="20.25" customHeight="1" spans="1:3">
      <c r="A863" s="52">
        <v>21302</v>
      </c>
      <c r="B863" s="53" t="s">
        <v>745</v>
      </c>
      <c r="C863" s="51">
        <f>SUM(C864:C884)</f>
        <v>53</v>
      </c>
    </row>
    <row r="864" ht="20.25" hidden="1" customHeight="1" spans="1:3">
      <c r="A864" s="54">
        <v>2130201</v>
      </c>
      <c r="B864" s="55" t="s">
        <v>116</v>
      </c>
      <c r="C864" s="56">
        <f>IFERROR(VLOOKUP(A864,#REF!,3,FALSE),0)</f>
        <v>0</v>
      </c>
    </row>
    <row r="865" ht="20.25" hidden="1" customHeight="1" spans="1:3">
      <c r="A865" s="54">
        <v>2130202</v>
      </c>
      <c r="B865" s="55" t="s">
        <v>117</v>
      </c>
      <c r="C865" s="56">
        <f>IFERROR(VLOOKUP(A865,#REF!,3,FALSE),0)</f>
        <v>0</v>
      </c>
    </row>
    <row r="866" ht="20.25" hidden="1" customHeight="1" spans="1:3">
      <c r="A866" s="54">
        <v>2130203</v>
      </c>
      <c r="B866" s="55" t="s">
        <v>118</v>
      </c>
      <c r="C866" s="56">
        <f>IFERROR(VLOOKUP(A866,#REF!,3,FALSE),0)</f>
        <v>0</v>
      </c>
    </row>
    <row r="867" ht="20.25" hidden="1" customHeight="1" spans="1:3">
      <c r="A867" s="54">
        <v>2130204</v>
      </c>
      <c r="B867" s="55" t="s">
        <v>746</v>
      </c>
      <c r="C867" s="56">
        <f>IFERROR(VLOOKUP(A867,#REF!,3,FALSE),0)</f>
        <v>0</v>
      </c>
    </row>
    <row r="868" ht="20.25" hidden="1" customHeight="1" spans="1:3">
      <c r="A868" s="54">
        <v>2130205</v>
      </c>
      <c r="B868" s="55" t="s">
        <v>747</v>
      </c>
      <c r="C868" s="56">
        <f>IFERROR(VLOOKUP(A868,#REF!,3,FALSE),0)</f>
        <v>0</v>
      </c>
    </row>
    <row r="869" ht="20.25" hidden="1" customHeight="1" spans="1:3">
      <c r="A869" s="54">
        <v>2130206</v>
      </c>
      <c r="B869" s="55" t="s">
        <v>748</v>
      </c>
      <c r="C869" s="56">
        <f>IFERROR(VLOOKUP(A869,#REF!,3,FALSE),0)</f>
        <v>0</v>
      </c>
    </row>
    <row r="870" ht="20.25" hidden="1" customHeight="1" spans="1:3">
      <c r="A870" s="54">
        <v>2130207</v>
      </c>
      <c r="B870" s="55" t="s">
        <v>749</v>
      </c>
      <c r="C870" s="56">
        <f>IFERROR(VLOOKUP(A870,#REF!,3,FALSE),0)</f>
        <v>0</v>
      </c>
    </row>
    <row r="871" ht="20.25" customHeight="1" spans="1:3">
      <c r="A871" s="54">
        <v>2130209</v>
      </c>
      <c r="B871" s="55" t="s">
        <v>750</v>
      </c>
      <c r="C871" s="56">
        <v>5</v>
      </c>
    </row>
    <row r="872" ht="20.25" hidden="1" customHeight="1" spans="1:3">
      <c r="A872" s="54">
        <v>2130211</v>
      </c>
      <c r="B872" s="55" t="s">
        <v>751</v>
      </c>
      <c r="C872" s="56">
        <f>IFERROR(VLOOKUP(A872,#REF!,3,FALSE),0)</f>
        <v>0</v>
      </c>
    </row>
    <row r="873" ht="20.25" hidden="1" customHeight="1" spans="1:3">
      <c r="A873" s="54">
        <v>2130212</v>
      </c>
      <c r="B873" s="55" t="s">
        <v>752</v>
      </c>
      <c r="C873" s="56">
        <f>IFERROR(VLOOKUP(A873,#REF!,3,FALSE),0)</f>
        <v>0</v>
      </c>
    </row>
    <row r="874" ht="20.25" hidden="1" customHeight="1" spans="1:3">
      <c r="A874" s="54">
        <v>2130213</v>
      </c>
      <c r="B874" s="55" t="s">
        <v>753</v>
      </c>
      <c r="C874" s="56">
        <f>IFERROR(VLOOKUP(A874,#REF!,3,FALSE),0)</f>
        <v>0</v>
      </c>
    </row>
    <row r="875" ht="20.25" hidden="1" customHeight="1" spans="1:3">
      <c r="A875" s="54">
        <v>2130217</v>
      </c>
      <c r="B875" s="55" t="s">
        <v>754</v>
      </c>
      <c r="C875" s="56">
        <f>IFERROR(VLOOKUP(A875,#REF!,3,FALSE),0)</f>
        <v>0</v>
      </c>
    </row>
    <row r="876" ht="20.25" hidden="1" customHeight="1" spans="1:3">
      <c r="A876" s="54">
        <v>2130220</v>
      </c>
      <c r="B876" s="55" t="s">
        <v>755</v>
      </c>
      <c r="C876" s="56">
        <f>IFERROR(VLOOKUP(A876,#REF!,3,FALSE),0)</f>
        <v>0</v>
      </c>
    </row>
    <row r="877" ht="20.25" hidden="1" customHeight="1" spans="1:3">
      <c r="A877" s="54">
        <v>2130221</v>
      </c>
      <c r="B877" s="55" t="s">
        <v>756</v>
      </c>
      <c r="C877" s="56">
        <f>IFERROR(VLOOKUP(A877,#REF!,3,FALSE),0)</f>
        <v>0</v>
      </c>
    </row>
    <row r="878" ht="20.25" hidden="1" customHeight="1" spans="1:3">
      <c r="A878" s="54">
        <v>2130223</v>
      </c>
      <c r="B878" s="55" t="s">
        <v>757</v>
      </c>
      <c r="C878" s="56">
        <f>IFERROR(VLOOKUP(A878,#REF!,3,FALSE),0)</f>
        <v>0</v>
      </c>
    </row>
    <row r="879" ht="20.25" hidden="1" customHeight="1" spans="1:3">
      <c r="A879" s="54">
        <v>2130226</v>
      </c>
      <c r="B879" s="55" t="s">
        <v>758</v>
      </c>
      <c r="C879" s="56">
        <f>IFERROR(VLOOKUP(A879,#REF!,3,FALSE),0)</f>
        <v>0</v>
      </c>
    </row>
    <row r="880" ht="20.25" hidden="1" customHeight="1" spans="1:3">
      <c r="A880" s="54">
        <v>2130227</v>
      </c>
      <c r="B880" s="55" t="s">
        <v>759</v>
      </c>
      <c r="C880" s="56">
        <f>IFERROR(VLOOKUP(A880,#REF!,3,FALSE),0)</f>
        <v>0</v>
      </c>
    </row>
    <row r="881" ht="20.25" hidden="1" customHeight="1" spans="1:3">
      <c r="A881" s="54">
        <v>2130234</v>
      </c>
      <c r="B881" s="55" t="s">
        <v>760</v>
      </c>
      <c r="C881" s="56">
        <f>IFERROR(VLOOKUP(A881,#REF!,3,FALSE),0)</f>
        <v>0</v>
      </c>
    </row>
    <row r="882" ht="20.25" hidden="1" customHeight="1" spans="1:3">
      <c r="A882" s="54">
        <v>2130236</v>
      </c>
      <c r="B882" s="55" t="s">
        <v>761</v>
      </c>
      <c r="C882" s="56">
        <f>IFERROR(VLOOKUP(A882,#REF!,3,FALSE),0)</f>
        <v>0</v>
      </c>
    </row>
    <row r="883" ht="20.25" hidden="1" customHeight="1" spans="1:3">
      <c r="A883" s="54">
        <v>2130237</v>
      </c>
      <c r="B883" s="55" t="s">
        <v>730</v>
      </c>
      <c r="C883" s="56">
        <f>IFERROR(VLOOKUP(A883,#REF!,3,FALSE),0)</f>
        <v>0</v>
      </c>
    </row>
    <row r="884" ht="20.25" customHeight="1" spans="1:3">
      <c r="A884" s="54">
        <v>2130299</v>
      </c>
      <c r="B884" s="55" t="s">
        <v>762</v>
      </c>
      <c r="C884" s="56">
        <v>48</v>
      </c>
    </row>
    <row r="885" ht="20.25" customHeight="1" spans="1:3">
      <c r="A885" s="52">
        <v>21303</v>
      </c>
      <c r="B885" s="53" t="s">
        <v>763</v>
      </c>
      <c r="C885" s="51">
        <f>SUM(C886:C912)</f>
        <v>22</v>
      </c>
    </row>
    <row r="886" ht="20.25" hidden="1" customHeight="1" spans="1:3">
      <c r="A886" s="54">
        <v>2130301</v>
      </c>
      <c r="B886" s="55" t="s">
        <v>116</v>
      </c>
      <c r="C886" s="56">
        <f>IFERROR(VLOOKUP(A886,#REF!,3,FALSE),0)</f>
        <v>0</v>
      </c>
    </row>
    <row r="887" ht="20.25" hidden="1" customHeight="1" spans="1:3">
      <c r="A887" s="54">
        <v>2130302</v>
      </c>
      <c r="B887" s="55" t="s">
        <v>117</v>
      </c>
      <c r="C887" s="56">
        <f>IFERROR(VLOOKUP(A887,#REF!,3,FALSE),0)</f>
        <v>0</v>
      </c>
    </row>
    <row r="888" ht="20.25" hidden="1" customHeight="1" spans="1:3">
      <c r="A888" s="54">
        <v>2130303</v>
      </c>
      <c r="B888" s="55" t="s">
        <v>118</v>
      </c>
      <c r="C888" s="56">
        <f>IFERROR(VLOOKUP(A888,#REF!,3,FALSE),0)</f>
        <v>0</v>
      </c>
    </row>
    <row r="889" ht="20.25" hidden="1" customHeight="1" spans="1:3">
      <c r="A889" s="54">
        <v>2130304</v>
      </c>
      <c r="B889" s="55" t="s">
        <v>764</v>
      </c>
      <c r="C889" s="56">
        <f>IFERROR(VLOOKUP(A889,#REF!,3,FALSE),0)</f>
        <v>0</v>
      </c>
    </row>
    <row r="890" ht="20.25" hidden="1" customHeight="1" spans="1:3">
      <c r="A890" s="54">
        <v>2130305</v>
      </c>
      <c r="B890" s="55" t="s">
        <v>765</v>
      </c>
      <c r="C890" s="56">
        <f>IFERROR(VLOOKUP(A890,#REF!,3,FALSE),0)</f>
        <v>0</v>
      </c>
    </row>
    <row r="891" ht="20.25" hidden="1" customHeight="1" spans="1:3">
      <c r="A891" s="54">
        <v>2130306</v>
      </c>
      <c r="B891" s="55" t="s">
        <v>766</v>
      </c>
      <c r="C891" s="56">
        <f>IFERROR(VLOOKUP(A891,#REF!,3,FALSE),0)</f>
        <v>0</v>
      </c>
    </row>
    <row r="892" ht="20.25" hidden="1" customHeight="1" spans="1:3">
      <c r="A892" s="54">
        <v>2130307</v>
      </c>
      <c r="B892" s="55" t="s">
        <v>767</v>
      </c>
      <c r="C892" s="56">
        <f>IFERROR(VLOOKUP(A892,#REF!,3,FALSE),0)</f>
        <v>0</v>
      </c>
    </row>
    <row r="893" ht="20.25" hidden="1" customHeight="1" spans="1:3">
      <c r="A893" s="54">
        <v>2130308</v>
      </c>
      <c r="B893" s="55" t="s">
        <v>768</v>
      </c>
      <c r="C893" s="56">
        <f>IFERROR(VLOOKUP(A893,#REF!,3,FALSE),0)</f>
        <v>0</v>
      </c>
    </row>
    <row r="894" ht="20.25" hidden="1" customHeight="1" spans="1:3">
      <c r="A894" s="54">
        <v>2130309</v>
      </c>
      <c r="B894" s="55" t="s">
        <v>769</v>
      </c>
      <c r="C894" s="56">
        <f>IFERROR(VLOOKUP(A894,#REF!,3,FALSE),0)</f>
        <v>0</v>
      </c>
    </row>
    <row r="895" ht="20.25" hidden="1" customHeight="1" spans="1:3">
      <c r="A895" s="54">
        <v>2130310</v>
      </c>
      <c r="B895" s="55" t="s">
        <v>770</v>
      </c>
      <c r="C895" s="56">
        <f>IFERROR(VLOOKUP(A895,#REF!,3,FALSE),0)</f>
        <v>0</v>
      </c>
    </row>
    <row r="896" ht="20.25" hidden="1" customHeight="1" spans="1:3">
      <c r="A896" s="54">
        <v>2130311</v>
      </c>
      <c r="B896" s="55" t="s">
        <v>771</v>
      </c>
      <c r="C896" s="56">
        <f>IFERROR(VLOOKUP(A896,#REF!,3,FALSE),0)</f>
        <v>0</v>
      </c>
    </row>
    <row r="897" ht="20.25" hidden="1" customHeight="1" spans="1:3">
      <c r="A897" s="54">
        <v>2130312</v>
      </c>
      <c r="B897" s="55" t="s">
        <v>772</v>
      </c>
      <c r="C897" s="56">
        <f>IFERROR(VLOOKUP(A897,#REF!,3,FALSE),0)</f>
        <v>0</v>
      </c>
    </row>
    <row r="898" ht="20.25" hidden="1" customHeight="1" spans="1:3">
      <c r="A898" s="54">
        <v>2130313</v>
      </c>
      <c r="B898" s="55" t="s">
        <v>773</v>
      </c>
      <c r="C898" s="56">
        <f>IFERROR(VLOOKUP(A898,#REF!,3,FALSE),0)</f>
        <v>0</v>
      </c>
    </row>
    <row r="899" ht="20.25" hidden="1" customHeight="1" spans="1:3">
      <c r="A899" s="54">
        <v>2130314</v>
      </c>
      <c r="B899" s="55" t="s">
        <v>774</v>
      </c>
      <c r="C899" s="56">
        <f>IFERROR(VLOOKUP(A899,#REF!,3,FALSE),0)</f>
        <v>0</v>
      </c>
    </row>
    <row r="900" ht="20.25" hidden="1" customHeight="1" spans="1:3">
      <c r="A900" s="54">
        <v>2130315</v>
      </c>
      <c r="B900" s="55" t="s">
        <v>775</v>
      </c>
      <c r="C900" s="56">
        <f>IFERROR(VLOOKUP(A900,#REF!,3,FALSE),0)</f>
        <v>0</v>
      </c>
    </row>
    <row r="901" ht="20.25" hidden="1" customHeight="1" spans="1:3">
      <c r="A901" s="54">
        <v>2130316</v>
      </c>
      <c r="B901" s="55" t="s">
        <v>776</v>
      </c>
      <c r="C901" s="56">
        <f>IFERROR(VLOOKUP(A901,#REF!,3,FALSE),0)</f>
        <v>0</v>
      </c>
    </row>
    <row r="902" ht="20.25" hidden="1" customHeight="1" spans="1:3">
      <c r="A902" s="54">
        <v>2130317</v>
      </c>
      <c r="B902" s="55" t="s">
        <v>777</v>
      </c>
      <c r="C902" s="56">
        <f>IFERROR(VLOOKUP(A902,#REF!,3,FALSE),0)</f>
        <v>0</v>
      </c>
    </row>
    <row r="903" ht="20.25" hidden="1" customHeight="1" spans="1:3">
      <c r="A903" s="54">
        <v>2130318</v>
      </c>
      <c r="B903" s="55" t="s">
        <v>778</v>
      </c>
      <c r="C903" s="56">
        <f>IFERROR(VLOOKUP(A903,#REF!,3,FALSE),0)</f>
        <v>0</v>
      </c>
    </row>
    <row r="904" ht="20.25" hidden="1" customHeight="1" spans="1:3">
      <c r="A904" s="54">
        <v>2130319</v>
      </c>
      <c r="B904" s="55" t="s">
        <v>779</v>
      </c>
      <c r="C904" s="56">
        <f>IFERROR(VLOOKUP(A904,#REF!,3,FALSE),0)</f>
        <v>0</v>
      </c>
    </row>
    <row r="905" ht="20.25" hidden="1" customHeight="1" spans="1:3">
      <c r="A905" s="54">
        <v>2130321</v>
      </c>
      <c r="B905" s="55" t="s">
        <v>780</v>
      </c>
      <c r="C905" s="56">
        <f>IFERROR(VLOOKUP(A905,#REF!,3,FALSE),0)</f>
        <v>0</v>
      </c>
    </row>
    <row r="906" ht="20.25" hidden="1" customHeight="1" spans="1:3">
      <c r="A906" s="54">
        <v>2130322</v>
      </c>
      <c r="B906" s="55" t="s">
        <v>781</v>
      </c>
      <c r="C906" s="56">
        <f>IFERROR(VLOOKUP(A906,#REF!,3,FALSE),0)</f>
        <v>0</v>
      </c>
    </row>
    <row r="907" ht="20.25" hidden="1" customHeight="1" spans="1:3">
      <c r="A907" s="54">
        <v>2130333</v>
      </c>
      <c r="B907" s="55" t="s">
        <v>757</v>
      </c>
      <c r="C907" s="56">
        <f>IFERROR(VLOOKUP(A907,#REF!,3,FALSE),0)</f>
        <v>0</v>
      </c>
    </row>
    <row r="908" ht="20.25" hidden="1" customHeight="1" spans="1:3">
      <c r="A908" s="54">
        <v>2130334</v>
      </c>
      <c r="B908" s="55" t="s">
        <v>782</v>
      </c>
      <c r="C908" s="56">
        <f>IFERROR(VLOOKUP(A908,#REF!,3,FALSE),0)</f>
        <v>0</v>
      </c>
    </row>
    <row r="909" ht="20.25" hidden="1" customHeight="1" spans="1:3">
      <c r="A909" s="54">
        <v>2130335</v>
      </c>
      <c r="B909" s="55" t="s">
        <v>783</v>
      </c>
      <c r="C909" s="56">
        <f>IFERROR(VLOOKUP(A909,#REF!,3,FALSE),0)</f>
        <v>0</v>
      </c>
    </row>
    <row r="910" ht="20.25" hidden="1" customHeight="1" spans="1:3">
      <c r="A910" s="54">
        <v>2130336</v>
      </c>
      <c r="B910" s="55" t="s">
        <v>784</v>
      </c>
      <c r="C910" s="56">
        <f>IFERROR(VLOOKUP(A910,#REF!,3,FALSE),0)</f>
        <v>0</v>
      </c>
    </row>
    <row r="911" ht="20.25" hidden="1" customHeight="1" spans="1:3">
      <c r="A911" s="54">
        <v>2130337</v>
      </c>
      <c r="B911" s="55" t="s">
        <v>785</v>
      </c>
      <c r="C911" s="56">
        <f>IFERROR(VLOOKUP(A911,#REF!,3,FALSE),0)</f>
        <v>0</v>
      </c>
    </row>
    <row r="912" ht="20.25" customHeight="1" spans="1:3">
      <c r="A912" s="54">
        <v>2130399</v>
      </c>
      <c r="B912" s="55" t="s">
        <v>786</v>
      </c>
      <c r="C912" s="56">
        <v>22</v>
      </c>
    </row>
    <row r="913" ht="20.25" customHeight="1" spans="1:3">
      <c r="A913" s="52">
        <v>21305</v>
      </c>
      <c r="B913" s="53" t="s">
        <v>787</v>
      </c>
      <c r="C913" s="51">
        <f>SUM(C914:C923)</f>
        <v>30</v>
      </c>
    </row>
    <row r="914" ht="20.25" hidden="1" customHeight="1" spans="1:3">
      <c r="A914" s="54">
        <v>2130501</v>
      </c>
      <c r="B914" s="55" t="s">
        <v>116</v>
      </c>
      <c r="C914" s="56">
        <f>IFERROR(VLOOKUP(A914,#REF!,3,FALSE),0)</f>
        <v>0</v>
      </c>
    </row>
    <row r="915" ht="20.25" hidden="1" customHeight="1" spans="1:3">
      <c r="A915" s="54">
        <v>2130502</v>
      </c>
      <c r="B915" s="55" t="s">
        <v>117</v>
      </c>
      <c r="C915" s="56">
        <f>IFERROR(VLOOKUP(A915,#REF!,3,FALSE),0)</f>
        <v>0</v>
      </c>
    </row>
    <row r="916" ht="20.25" hidden="1" customHeight="1" spans="1:3">
      <c r="A916" s="54">
        <v>2130503</v>
      </c>
      <c r="B916" s="55" t="s">
        <v>118</v>
      </c>
      <c r="C916" s="56">
        <f>IFERROR(VLOOKUP(A916,#REF!,3,FALSE),0)</f>
        <v>0</v>
      </c>
    </row>
    <row r="917" ht="20.25" hidden="1" customHeight="1" spans="1:3">
      <c r="A917" s="54">
        <v>2130504</v>
      </c>
      <c r="B917" s="55" t="s">
        <v>788</v>
      </c>
      <c r="C917" s="56">
        <f>IFERROR(VLOOKUP(A917,#REF!,3,FALSE),0)</f>
        <v>0</v>
      </c>
    </row>
    <row r="918" ht="20.25" hidden="1" customHeight="1" spans="1:3">
      <c r="A918" s="54">
        <v>2130505</v>
      </c>
      <c r="B918" s="55" t="s">
        <v>789</v>
      </c>
      <c r="C918" s="56">
        <f>IFERROR(VLOOKUP(A918,#REF!,3,FALSE),0)</f>
        <v>0</v>
      </c>
    </row>
    <row r="919" ht="20.25" hidden="1" customHeight="1" spans="1:3">
      <c r="A919" s="54">
        <v>2130506</v>
      </c>
      <c r="B919" s="55" t="s">
        <v>790</v>
      </c>
      <c r="C919" s="56">
        <f>IFERROR(VLOOKUP(A919,#REF!,3,FALSE),0)</f>
        <v>0</v>
      </c>
    </row>
    <row r="920" ht="20.25" hidden="1" customHeight="1" spans="1:3">
      <c r="A920" s="54">
        <v>2130507</v>
      </c>
      <c r="B920" s="55" t="s">
        <v>791</v>
      </c>
      <c r="C920" s="56">
        <f>IFERROR(VLOOKUP(A920,#REF!,3,FALSE),0)</f>
        <v>0</v>
      </c>
    </row>
    <row r="921" ht="20.25" hidden="1" customHeight="1" spans="1:3">
      <c r="A921" s="54">
        <v>2130508</v>
      </c>
      <c r="B921" s="55" t="s">
        <v>792</v>
      </c>
      <c r="C921" s="56">
        <f>IFERROR(VLOOKUP(A921,#REF!,3,FALSE),0)</f>
        <v>0</v>
      </c>
    </row>
    <row r="922" ht="20.25" hidden="1" customHeight="1" spans="1:3">
      <c r="A922" s="54">
        <v>2130550</v>
      </c>
      <c r="B922" s="55" t="s">
        <v>125</v>
      </c>
      <c r="C922" s="56">
        <f>IFERROR(VLOOKUP(A922,#REF!,3,FALSE),0)</f>
        <v>0</v>
      </c>
    </row>
    <row r="923" ht="20.25" customHeight="1" spans="1:3">
      <c r="A923" s="54">
        <v>2130599</v>
      </c>
      <c r="B923" s="55" t="s">
        <v>793</v>
      </c>
      <c r="C923" s="56">
        <v>30</v>
      </c>
    </row>
    <row r="924" ht="20.25" customHeight="1" spans="1:3">
      <c r="A924" s="52">
        <v>21307</v>
      </c>
      <c r="B924" s="53" t="s">
        <v>794</v>
      </c>
      <c r="C924" s="51">
        <f>SUM(C925:C930)</f>
        <v>359</v>
      </c>
    </row>
    <row r="925" ht="20.25" hidden="1" customHeight="1" spans="1:3">
      <c r="A925" s="54">
        <v>2130701</v>
      </c>
      <c r="B925" s="55" t="s">
        <v>795</v>
      </c>
      <c r="C925" s="56">
        <f>IFERROR(VLOOKUP(A925,#REF!,3,FALSE),0)</f>
        <v>0</v>
      </c>
    </row>
    <row r="926" ht="20.25" hidden="1" customHeight="1" spans="1:3">
      <c r="A926" s="54">
        <v>2130704</v>
      </c>
      <c r="B926" s="55" t="s">
        <v>796</v>
      </c>
      <c r="C926" s="56">
        <f>IFERROR(VLOOKUP(A926,#REF!,3,FALSE),0)</f>
        <v>0</v>
      </c>
    </row>
    <row r="927" ht="20.25" customHeight="1" spans="1:3">
      <c r="A927" s="54">
        <v>2130705</v>
      </c>
      <c r="B927" s="55" t="s">
        <v>797</v>
      </c>
      <c r="C927" s="56">
        <v>359</v>
      </c>
    </row>
    <row r="928" ht="20.25" hidden="1" customHeight="1" spans="1:3">
      <c r="A928" s="54">
        <v>2130706</v>
      </c>
      <c r="B928" s="55" t="s">
        <v>798</v>
      </c>
      <c r="C928" s="56">
        <f>IFERROR(VLOOKUP(A928,#REF!,3,FALSE),0)</f>
        <v>0</v>
      </c>
    </row>
    <row r="929" ht="20.25" hidden="1" customHeight="1" spans="1:3">
      <c r="A929" s="54">
        <v>2130707</v>
      </c>
      <c r="B929" s="55" t="s">
        <v>799</v>
      </c>
      <c r="C929" s="56">
        <f>IFERROR(VLOOKUP(A929,#REF!,3,FALSE),0)</f>
        <v>0</v>
      </c>
    </row>
    <row r="930" ht="20.25" hidden="1" customHeight="1" spans="1:3">
      <c r="A930" s="54">
        <v>2130799</v>
      </c>
      <c r="B930" s="55" t="s">
        <v>800</v>
      </c>
      <c r="C930" s="56">
        <f>IFERROR(VLOOKUP(A930,#REF!,3,FALSE),0)</f>
        <v>0</v>
      </c>
    </row>
    <row r="931" ht="20.25" customHeight="1" spans="1:3">
      <c r="A931" s="52">
        <v>21308</v>
      </c>
      <c r="B931" s="53" t="s">
        <v>801</v>
      </c>
      <c r="C931" s="51">
        <f>SUM(C932:C936)</f>
        <v>14</v>
      </c>
    </row>
    <row r="932" ht="20.25" hidden="1" customHeight="1" spans="1:3">
      <c r="A932" s="54">
        <v>2130801</v>
      </c>
      <c r="B932" s="55" t="s">
        <v>802</v>
      </c>
      <c r="C932" s="56">
        <f>IFERROR(VLOOKUP(A932,#REF!,3,FALSE),0)</f>
        <v>0</v>
      </c>
    </row>
    <row r="933" ht="20.25" customHeight="1" spans="1:3">
      <c r="A933" s="54">
        <v>2130803</v>
      </c>
      <c r="B933" s="55" t="s">
        <v>803</v>
      </c>
      <c r="C933" s="56">
        <v>14</v>
      </c>
    </row>
    <row r="934" ht="20.25" hidden="1" customHeight="1" spans="1:3">
      <c r="A934" s="54">
        <v>2130804</v>
      </c>
      <c r="B934" s="55" t="s">
        <v>804</v>
      </c>
      <c r="C934" s="56">
        <f>IFERROR(VLOOKUP(A934,#REF!,3,FALSE),0)</f>
        <v>0</v>
      </c>
    </row>
    <row r="935" ht="20.25" hidden="1" customHeight="1" spans="1:3">
      <c r="A935" s="54">
        <v>2130805</v>
      </c>
      <c r="B935" s="55" t="s">
        <v>805</v>
      </c>
      <c r="C935" s="56">
        <f>IFERROR(VLOOKUP(A935,#REF!,3,FALSE),0)</f>
        <v>0</v>
      </c>
    </row>
    <row r="936" ht="20.25" hidden="1" customHeight="1" spans="1:3">
      <c r="A936" s="54">
        <v>2130899</v>
      </c>
      <c r="B936" s="55" t="s">
        <v>806</v>
      </c>
      <c r="C936" s="56">
        <f>IFERROR(VLOOKUP(A936,#REF!,3,FALSE),0)</f>
        <v>0</v>
      </c>
    </row>
    <row r="937" ht="20.25" hidden="1" customHeight="1" spans="1:3">
      <c r="A937" s="52">
        <v>21309</v>
      </c>
      <c r="B937" s="53" t="s">
        <v>807</v>
      </c>
      <c r="C937" s="51">
        <f>SUM(C938:C939)</f>
        <v>0</v>
      </c>
    </row>
    <row r="938" ht="20.25" hidden="1" customHeight="1" spans="1:3">
      <c r="A938" s="54">
        <v>2130901</v>
      </c>
      <c r="B938" s="55" t="s">
        <v>808</v>
      </c>
      <c r="C938" s="56">
        <f>IFERROR(VLOOKUP(A938,#REF!,3,FALSE),0)</f>
        <v>0</v>
      </c>
    </row>
    <row r="939" ht="20.25" hidden="1" customHeight="1" spans="1:3">
      <c r="A939" s="54">
        <v>2130999</v>
      </c>
      <c r="B939" s="55" t="s">
        <v>809</v>
      </c>
      <c r="C939" s="56">
        <f>IFERROR(VLOOKUP(A939,#REF!,3,FALSE),0)</f>
        <v>0</v>
      </c>
    </row>
    <row r="940" ht="20.25" customHeight="1" spans="1:3">
      <c r="A940" s="52">
        <v>21399</v>
      </c>
      <c r="B940" s="53" t="s">
        <v>810</v>
      </c>
      <c r="C940" s="51">
        <f>SUM(C941:C942)</f>
        <v>1</v>
      </c>
    </row>
    <row r="941" ht="20.25" hidden="1" customHeight="1" spans="1:3">
      <c r="A941" s="54">
        <v>2139901</v>
      </c>
      <c r="B941" s="55" t="s">
        <v>811</v>
      </c>
      <c r="C941" s="56">
        <f>IFERROR(VLOOKUP(A941,#REF!,3,FALSE),0)</f>
        <v>0</v>
      </c>
    </row>
    <row r="942" ht="20.25" customHeight="1" spans="1:3">
      <c r="A942" s="54">
        <v>2139999</v>
      </c>
      <c r="B942" s="55" t="s">
        <v>812</v>
      </c>
      <c r="C942" s="56">
        <v>1</v>
      </c>
    </row>
    <row r="943" ht="20.25" customHeight="1" spans="1:3">
      <c r="A943" s="52">
        <v>214</v>
      </c>
      <c r="B943" s="53" t="s">
        <v>31</v>
      </c>
      <c r="C943" s="51">
        <f>C944+C966+C976+C986+C998+C993</f>
        <v>100</v>
      </c>
    </row>
    <row r="944" ht="20.25" hidden="1" customHeight="1" spans="1:3">
      <c r="A944" s="52">
        <v>21401</v>
      </c>
      <c r="B944" s="53" t="s">
        <v>813</v>
      </c>
      <c r="C944" s="51">
        <f>SUM(C945:C965)</f>
        <v>0</v>
      </c>
    </row>
    <row r="945" ht="20.25" hidden="1" customHeight="1" spans="1:3">
      <c r="A945" s="54">
        <v>2140101</v>
      </c>
      <c r="B945" s="55" t="s">
        <v>116</v>
      </c>
      <c r="C945" s="56">
        <f>IFERROR(VLOOKUP(A945,#REF!,3,FALSE),0)</f>
        <v>0</v>
      </c>
    </row>
    <row r="946" ht="20.25" hidden="1" customHeight="1" spans="1:3">
      <c r="A946" s="54">
        <v>2140102</v>
      </c>
      <c r="B946" s="55" t="s">
        <v>117</v>
      </c>
      <c r="C946" s="56">
        <f>IFERROR(VLOOKUP(A946,#REF!,3,FALSE),0)</f>
        <v>0</v>
      </c>
    </row>
    <row r="947" ht="20.25" hidden="1" customHeight="1" spans="1:3">
      <c r="A947" s="54">
        <v>2140103</v>
      </c>
      <c r="B947" s="55" t="s">
        <v>118</v>
      </c>
      <c r="C947" s="56">
        <f>IFERROR(VLOOKUP(A947,#REF!,3,FALSE),0)</f>
        <v>0</v>
      </c>
    </row>
    <row r="948" ht="20.25" hidden="1" customHeight="1" spans="1:3">
      <c r="A948" s="54">
        <v>2140104</v>
      </c>
      <c r="B948" s="55" t="s">
        <v>814</v>
      </c>
      <c r="C948" s="56">
        <f>IFERROR(VLOOKUP(A948,#REF!,3,FALSE),0)</f>
        <v>0</v>
      </c>
    </row>
    <row r="949" ht="20.25" hidden="1" customHeight="1" spans="1:3">
      <c r="A949" s="54">
        <v>2140106</v>
      </c>
      <c r="B949" s="55" t="s">
        <v>815</v>
      </c>
      <c r="C949" s="56">
        <f>IFERROR(VLOOKUP(A949,#REF!,3,FALSE),0)</f>
        <v>0</v>
      </c>
    </row>
    <row r="950" ht="20.25" hidden="1" customHeight="1" spans="1:3">
      <c r="A950" s="54">
        <v>2140109</v>
      </c>
      <c r="B950" s="55" t="s">
        <v>816</v>
      </c>
      <c r="C950" s="56">
        <f>IFERROR(VLOOKUP(A950,#REF!,3,FALSE),0)</f>
        <v>0</v>
      </c>
    </row>
    <row r="951" ht="20.25" hidden="1" customHeight="1" spans="1:3">
      <c r="A951" s="54">
        <v>2140110</v>
      </c>
      <c r="B951" s="55" t="s">
        <v>817</v>
      </c>
      <c r="C951" s="56">
        <f>IFERROR(VLOOKUP(A951,#REF!,3,FALSE),0)</f>
        <v>0</v>
      </c>
    </row>
    <row r="952" ht="20.25" hidden="1" customHeight="1" spans="1:3">
      <c r="A952" s="54">
        <v>2140111</v>
      </c>
      <c r="B952" s="55" t="s">
        <v>818</v>
      </c>
      <c r="C952" s="56">
        <f>IFERROR(VLOOKUP(A952,#REF!,3,FALSE),0)</f>
        <v>0</v>
      </c>
    </row>
    <row r="953" ht="20.25" hidden="1" customHeight="1" spans="1:3">
      <c r="A953" s="54">
        <v>2140112</v>
      </c>
      <c r="B953" s="55" t="s">
        <v>819</v>
      </c>
      <c r="C953" s="56">
        <f>IFERROR(VLOOKUP(A953,#REF!,3,FALSE),0)</f>
        <v>0</v>
      </c>
    </row>
    <row r="954" ht="20.25" hidden="1" customHeight="1" spans="1:3">
      <c r="A954" s="54">
        <v>2140114</v>
      </c>
      <c r="B954" s="55" t="s">
        <v>820</v>
      </c>
      <c r="C954" s="56">
        <f>IFERROR(VLOOKUP(A954,#REF!,3,FALSE),0)</f>
        <v>0</v>
      </c>
    </row>
    <row r="955" ht="20.25" hidden="1" customHeight="1" spans="1:3">
      <c r="A955" s="54">
        <v>2140122</v>
      </c>
      <c r="B955" s="55" t="s">
        <v>821</v>
      </c>
      <c r="C955" s="56">
        <f>IFERROR(VLOOKUP(A955,#REF!,3,FALSE),0)</f>
        <v>0</v>
      </c>
    </row>
    <row r="956" ht="20.25" hidden="1" customHeight="1" spans="1:3">
      <c r="A956" s="54">
        <v>2140123</v>
      </c>
      <c r="B956" s="55" t="s">
        <v>822</v>
      </c>
      <c r="C956" s="56">
        <f>IFERROR(VLOOKUP(A956,#REF!,3,FALSE),0)</f>
        <v>0</v>
      </c>
    </row>
    <row r="957" ht="20.25" hidden="1" customHeight="1" spans="1:3">
      <c r="A957" s="54">
        <v>2140127</v>
      </c>
      <c r="B957" s="55" t="s">
        <v>823</v>
      </c>
      <c r="C957" s="56">
        <f>IFERROR(VLOOKUP(A957,#REF!,3,FALSE),0)</f>
        <v>0</v>
      </c>
    </row>
    <row r="958" ht="20.25" hidden="1" customHeight="1" spans="1:3">
      <c r="A958" s="54">
        <v>2140128</v>
      </c>
      <c r="B958" s="55" t="s">
        <v>824</v>
      </c>
      <c r="C958" s="56">
        <f>IFERROR(VLOOKUP(A958,#REF!,3,FALSE),0)</f>
        <v>0</v>
      </c>
    </row>
    <row r="959" ht="20.25" hidden="1" customHeight="1" spans="1:3">
      <c r="A959" s="54">
        <v>2140129</v>
      </c>
      <c r="B959" s="55" t="s">
        <v>825</v>
      </c>
      <c r="C959" s="56">
        <f>IFERROR(VLOOKUP(A959,#REF!,3,FALSE),0)</f>
        <v>0</v>
      </c>
    </row>
    <row r="960" ht="20.25" hidden="1" customHeight="1" spans="1:3">
      <c r="A960" s="54">
        <v>2140130</v>
      </c>
      <c r="B960" s="55" t="s">
        <v>826</v>
      </c>
      <c r="C960" s="56">
        <f>IFERROR(VLOOKUP(A960,#REF!,3,FALSE),0)</f>
        <v>0</v>
      </c>
    </row>
    <row r="961" ht="20.25" hidden="1" customHeight="1" spans="1:3">
      <c r="A961" s="54">
        <v>2140131</v>
      </c>
      <c r="B961" s="55" t="s">
        <v>827</v>
      </c>
      <c r="C961" s="56">
        <f>IFERROR(VLOOKUP(A961,#REF!,3,FALSE),0)</f>
        <v>0</v>
      </c>
    </row>
    <row r="962" ht="20.25" hidden="1" customHeight="1" spans="1:3">
      <c r="A962" s="54">
        <v>2140133</v>
      </c>
      <c r="B962" s="55" t="s">
        <v>828</v>
      </c>
      <c r="C962" s="56">
        <f>IFERROR(VLOOKUP(A962,#REF!,3,FALSE),0)</f>
        <v>0</v>
      </c>
    </row>
    <row r="963" ht="20.25" hidden="1" customHeight="1" spans="1:3">
      <c r="A963" s="54">
        <v>2140136</v>
      </c>
      <c r="B963" s="55" t="s">
        <v>829</v>
      </c>
      <c r="C963" s="56">
        <f>IFERROR(VLOOKUP(A963,#REF!,3,FALSE),0)</f>
        <v>0</v>
      </c>
    </row>
    <row r="964" ht="20.25" hidden="1" customHeight="1" spans="1:3">
      <c r="A964" s="54">
        <v>2140138</v>
      </c>
      <c r="B964" s="55" t="s">
        <v>830</v>
      </c>
      <c r="C964" s="56">
        <f>IFERROR(VLOOKUP(A964,#REF!,3,FALSE),0)</f>
        <v>0</v>
      </c>
    </row>
    <row r="965" ht="20.25" hidden="1" customHeight="1" spans="1:3">
      <c r="A965" s="54">
        <v>2140199</v>
      </c>
      <c r="B965" s="55" t="s">
        <v>831</v>
      </c>
      <c r="C965" s="56">
        <f>IFERROR(VLOOKUP(A965,#REF!,3,FALSE),0)</f>
        <v>0</v>
      </c>
    </row>
    <row r="966" ht="20.25" hidden="1" customHeight="1" spans="1:3">
      <c r="A966" s="52">
        <v>21402</v>
      </c>
      <c r="B966" s="53" t="s">
        <v>832</v>
      </c>
      <c r="C966" s="51">
        <f>SUM(C967:C975)</f>
        <v>0</v>
      </c>
    </row>
    <row r="967" ht="20.25" hidden="1" customHeight="1" spans="1:3">
      <c r="A967" s="54">
        <v>2140201</v>
      </c>
      <c r="B967" s="55" t="s">
        <v>116</v>
      </c>
      <c r="C967" s="56">
        <f>IFERROR(VLOOKUP(A967,#REF!,3,FALSE),0)</f>
        <v>0</v>
      </c>
    </row>
    <row r="968" ht="20.25" hidden="1" customHeight="1" spans="1:3">
      <c r="A968" s="54">
        <v>2140202</v>
      </c>
      <c r="B968" s="55" t="s">
        <v>117</v>
      </c>
      <c r="C968" s="56">
        <f>IFERROR(VLOOKUP(A968,#REF!,3,FALSE),0)</f>
        <v>0</v>
      </c>
    </row>
    <row r="969" ht="20.25" hidden="1" customHeight="1" spans="1:3">
      <c r="A969" s="54">
        <v>2140203</v>
      </c>
      <c r="B969" s="55" t="s">
        <v>118</v>
      </c>
      <c r="C969" s="56">
        <f>IFERROR(VLOOKUP(A969,#REF!,3,FALSE),0)</f>
        <v>0</v>
      </c>
    </row>
    <row r="970" ht="20.25" hidden="1" customHeight="1" spans="1:3">
      <c r="A970" s="54">
        <v>2140204</v>
      </c>
      <c r="B970" s="55" t="s">
        <v>833</v>
      </c>
      <c r="C970" s="56">
        <f>IFERROR(VLOOKUP(A970,#REF!,3,FALSE),0)</f>
        <v>0</v>
      </c>
    </row>
    <row r="971" ht="20.25" hidden="1" customHeight="1" spans="1:3">
      <c r="A971" s="54">
        <v>2140205</v>
      </c>
      <c r="B971" s="55" t="s">
        <v>834</v>
      </c>
      <c r="C971" s="56">
        <f>IFERROR(VLOOKUP(A971,#REF!,3,FALSE),0)</f>
        <v>0</v>
      </c>
    </row>
    <row r="972" ht="20.25" hidden="1" customHeight="1" spans="1:3">
      <c r="A972" s="54">
        <v>2140206</v>
      </c>
      <c r="B972" s="55" t="s">
        <v>835</v>
      </c>
      <c r="C972" s="56">
        <f>IFERROR(VLOOKUP(A972,#REF!,3,FALSE),0)</f>
        <v>0</v>
      </c>
    </row>
    <row r="973" ht="20.25" hidden="1" customHeight="1" spans="1:3">
      <c r="A973" s="54">
        <v>2140207</v>
      </c>
      <c r="B973" s="55" t="s">
        <v>836</v>
      </c>
      <c r="C973" s="56">
        <f>IFERROR(VLOOKUP(A973,#REF!,3,FALSE),0)</f>
        <v>0</v>
      </c>
    </row>
    <row r="974" ht="20.25" hidden="1" customHeight="1" spans="1:3">
      <c r="A974" s="54">
        <v>2140208</v>
      </c>
      <c r="B974" s="55" t="s">
        <v>837</v>
      </c>
      <c r="C974" s="56">
        <f>IFERROR(VLOOKUP(A974,#REF!,3,FALSE),0)</f>
        <v>0</v>
      </c>
    </row>
    <row r="975" ht="20.25" hidden="1" customHeight="1" spans="1:3">
      <c r="A975" s="54">
        <v>2140299</v>
      </c>
      <c r="B975" s="55" t="s">
        <v>838</v>
      </c>
      <c r="C975" s="56">
        <f>IFERROR(VLOOKUP(A975,#REF!,3,FALSE),0)</f>
        <v>0</v>
      </c>
    </row>
    <row r="976" ht="20.25" hidden="1" customHeight="1" spans="1:3">
      <c r="A976" s="52">
        <v>21403</v>
      </c>
      <c r="B976" s="53" t="s">
        <v>839</v>
      </c>
      <c r="C976" s="51">
        <f>SUM(C977:C985)</f>
        <v>0</v>
      </c>
    </row>
    <row r="977" ht="20.25" hidden="1" customHeight="1" spans="1:3">
      <c r="A977" s="54">
        <v>2140301</v>
      </c>
      <c r="B977" s="55" t="s">
        <v>116</v>
      </c>
      <c r="C977" s="56">
        <f>IFERROR(VLOOKUP(A977,#REF!,3,FALSE),0)</f>
        <v>0</v>
      </c>
    </row>
    <row r="978" ht="20.25" hidden="1" customHeight="1" spans="1:3">
      <c r="A978" s="54">
        <v>2140302</v>
      </c>
      <c r="B978" s="55" t="s">
        <v>117</v>
      </c>
      <c r="C978" s="56">
        <f>IFERROR(VLOOKUP(A978,#REF!,3,FALSE),0)</f>
        <v>0</v>
      </c>
    </row>
    <row r="979" ht="20.25" hidden="1" customHeight="1" spans="1:3">
      <c r="A979" s="54">
        <v>2140303</v>
      </c>
      <c r="B979" s="55" t="s">
        <v>118</v>
      </c>
      <c r="C979" s="56">
        <f>IFERROR(VLOOKUP(A979,#REF!,3,FALSE),0)</f>
        <v>0</v>
      </c>
    </row>
    <row r="980" ht="20.25" hidden="1" customHeight="1" spans="1:3">
      <c r="A980" s="54">
        <v>2140304</v>
      </c>
      <c r="B980" s="55" t="s">
        <v>840</v>
      </c>
      <c r="C980" s="56">
        <f>IFERROR(VLOOKUP(A980,#REF!,3,FALSE),0)</f>
        <v>0</v>
      </c>
    </row>
    <row r="981" ht="20.25" hidden="1" customHeight="1" spans="1:3">
      <c r="A981" s="54">
        <v>2140305</v>
      </c>
      <c r="B981" s="55" t="s">
        <v>841</v>
      </c>
      <c r="C981" s="56">
        <f>IFERROR(VLOOKUP(A981,#REF!,3,FALSE),0)</f>
        <v>0</v>
      </c>
    </row>
    <row r="982" ht="20.25" hidden="1" customHeight="1" spans="1:3">
      <c r="A982" s="54">
        <v>2140306</v>
      </c>
      <c r="B982" s="55" t="s">
        <v>842</v>
      </c>
      <c r="C982" s="56">
        <f>IFERROR(VLOOKUP(A982,#REF!,3,FALSE),0)</f>
        <v>0</v>
      </c>
    </row>
    <row r="983" ht="20.25" hidden="1" customHeight="1" spans="1:3">
      <c r="A983" s="54">
        <v>2140307</v>
      </c>
      <c r="B983" s="55" t="s">
        <v>843</v>
      </c>
      <c r="C983" s="56">
        <f>IFERROR(VLOOKUP(A983,#REF!,3,FALSE),0)</f>
        <v>0</v>
      </c>
    </row>
    <row r="984" ht="20.25" hidden="1" customHeight="1" spans="1:3">
      <c r="A984" s="54">
        <v>2140308</v>
      </c>
      <c r="B984" s="55" t="s">
        <v>844</v>
      </c>
      <c r="C984" s="56">
        <f>IFERROR(VLOOKUP(A984,#REF!,3,FALSE),0)</f>
        <v>0</v>
      </c>
    </row>
    <row r="985" ht="20.25" hidden="1" customHeight="1" spans="1:3">
      <c r="A985" s="54">
        <v>2140399</v>
      </c>
      <c r="B985" s="55" t="s">
        <v>845</v>
      </c>
      <c r="C985" s="56">
        <f>IFERROR(VLOOKUP(A985,#REF!,3,FALSE),0)</f>
        <v>0</v>
      </c>
    </row>
    <row r="986" ht="20.25" hidden="1" customHeight="1" spans="1:3">
      <c r="A986" s="52">
        <v>21405</v>
      </c>
      <c r="B986" s="53" t="s">
        <v>846</v>
      </c>
      <c r="C986" s="51">
        <f>SUM(C987:C992)</f>
        <v>0</v>
      </c>
    </row>
    <row r="987" ht="20.25" hidden="1" customHeight="1" spans="1:3">
      <c r="A987" s="54">
        <v>2140501</v>
      </c>
      <c r="B987" s="55" t="s">
        <v>116</v>
      </c>
      <c r="C987" s="56">
        <f>IFERROR(VLOOKUP(A987,#REF!,3,FALSE),0)</f>
        <v>0</v>
      </c>
    </row>
    <row r="988" ht="20.25" hidden="1" customHeight="1" spans="1:3">
      <c r="A988" s="54">
        <v>2140502</v>
      </c>
      <c r="B988" s="55" t="s">
        <v>117</v>
      </c>
      <c r="C988" s="56">
        <f>IFERROR(VLOOKUP(A988,#REF!,3,FALSE),0)</f>
        <v>0</v>
      </c>
    </row>
    <row r="989" ht="20.25" hidden="1" customHeight="1" spans="1:3">
      <c r="A989" s="54">
        <v>2140503</v>
      </c>
      <c r="B989" s="55" t="s">
        <v>118</v>
      </c>
      <c r="C989" s="56">
        <f>IFERROR(VLOOKUP(A989,#REF!,3,FALSE),0)</f>
        <v>0</v>
      </c>
    </row>
    <row r="990" ht="20.25" hidden="1" customHeight="1" spans="1:3">
      <c r="A990" s="54">
        <v>2140504</v>
      </c>
      <c r="B990" s="55" t="s">
        <v>837</v>
      </c>
      <c r="C990" s="56">
        <f>IFERROR(VLOOKUP(A990,#REF!,3,FALSE),0)</f>
        <v>0</v>
      </c>
    </row>
    <row r="991" ht="20.25" hidden="1" customHeight="1" spans="1:3">
      <c r="A991" s="54">
        <v>2140505</v>
      </c>
      <c r="B991" s="55" t="s">
        <v>847</v>
      </c>
      <c r="C991" s="56">
        <f>IFERROR(VLOOKUP(A991,#REF!,3,FALSE),0)</f>
        <v>0</v>
      </c>
    </row>
    <row r="992" ht="20.25" hidden="1" customHeight="1" spans="1:3">
      <c r="A992" s="54">
        <v>2140599</v>
      </c>
      <c r="B992" s="55" t="s">
        <v>848</v>
      </c>
      <c r="C992" s="56">
        <f>IFERROR(VLOOKUP(A992,#REF!,3,FALSE),0)</f>
        <v>0</v>
      </c>
    </row>
    <row r="993" ht="20.25" customHeight="1" spans="1:3">
      <c r="A993" s="29" t="s">
        <v>849</v>
      </c>
      <c r="B993" s="33" t="s">
        <v>850</v>
      </c>
      <c r="C993" s="51">
        <f>SUM(C994:C997)</f>
        <v>100</v>
      </c>
    </row>
    <row r="994" ht="20.25" customHeight="1" spans="1:3">
      <c r="A994" s="35" t="s">
        <v>851</v>
      </c>
      <c r="B994" s="36" t="s">
        <v>852</v>
      </c>
      <c r="C994" s="62">
        <v>100</v>
      </c>
    </row>
    <row r="995" ht="20.25" hidden="1" customHeight="1" spans="1:3">
      <c r="A995" s="35" t="s">
        <v>853</v>
      </c>
      <c r="B995" s="36" t="s">
        <v>854</v>
      </c>
      <c r="C995" s="51"/>
    </row>
    <row r="996" ht="20.25" hidden="1" customHeight="1" spans="1:3">
      <c r="A996" s="35" t="s">
        <v>855</v>
      </c>
      <c r="B996" s="36" t="s">
        <v>856</v>
      </c>
      <c r="C996" s="51"/>
    </row>
    <row r="997" ht="20.25" hidden="1" customHeight="1" spans="1:3">
      <c r="A997" s="35" t="s">
        <v>857</v>
      </c>
      <c r="B997" s="36" t="s">
        <v>858</v>
      </c>
      <c r="C997" s="51"/>
    </row>
    <row r="998" ht="20.25" hidden="1" customHeight="1" spans="1:3">
      <c r="A998" s="52">
        <v>21499</v>
      </c>
      <c r="B998" s="53" t="s">
        <v>859</v>
      </c>
      <c r="C998" s="51">
        <f>SUM(C999:C1000)</f>
        <v>0</v>
      </c>
    </row>
    <row r="999" ht="20.25" hidden="1" customHeight="1" spans="1:3">
      <c r="A999" s="54">
        <v>2149901</v>
      </c>
      <c r="B999" s="55" t="s">
        <v>860</v>
      </c>
      <c r="C999" s="56">
        <f>IFERROR(VLOOKUP(A999,#REF!,3,FALSE),0)</f>
        <v>0</v>
      </c>
    </row>
    <row r="1000" ht="20.25" hidden="1" customHeight="1" spans="1:3">
      <c r="A1000" s="54">
        <v>2149999</v>
      </c>
      <c r="B1000" s="55" t="s">
        <v>861</v>
      </c>
      <c r="C1000" s="56">
        <f>IFERROR(VLOOKUP(A1000,#REF!,3,FALSE),0)</f>
        <v>0</v>
      </c>
    </row>
    <row r="1001" ht="20.25" hidden="1" customHeight="1" spans="1:3">
      <c r="A1001" s="52">
        <v>215</v>
      </c>
      <c r="B1001" s="53" t="s">
        <v>862</v>
      </c>
      <c r="C1001" s="51">
        <f>C1002+C1012+C1028+C1033+C1044+C1051+C1058</f>
        <v>0</v>
      </c>
    </row>
    <row r="1002" ht="20.25" hidden="1" customHeight="1" spans="1:3">
      <c r="A1002" s="52">
        <v>21501</v>
      </c>
      <c r="B1002" s="53" t="s">
        <v>863</v>
      </c>
      <c r="C1002" s="51">
        <f>SUM(C1003:C1011)</f>
        <v>0</v>
      </c>
    </row>
    <row r="1003" ht="20.25" hidden="1" customHeight="1" spans="1:3">
      <c r="A1003" s="54">
        <v>2150101</v>
      </c>
      <c r="B1003" s="55" t="s">
        <v>116</v>
      </c>
      <c r="C1003" s="56">
        <f>IFERROR(VLOOKUP(A1003,#REF!,3,FALSE),0)</f>
        <v>0</v>
      </c>
    </row>
    <row r="1004" ht="20.25" hidden="1" customHeight="1" spans="1:3">
      <c r="A1004" s="54">
        <v>2150102</v>
      </c>
      <c r="B1004" s="55" t="s">
        <v>117</v>
      </c>
      <c r="C1004" s="56">
        <f>IFERROR(VLOOKUP(A1004,#REF!,3,FALSE),0)</f>
        <v>0</v>
      </c>
    </row>
    <row r="1005" ht="20.25" hidden="1" customHeight="1" spans="1:3">
      <c r="A1005" s="54">
        <v>2150103</v>
      </c>
      <c r="B1005" s="55" t="s">
        <v>118</v>
      </c>
      <c r="C1005" s="56">
        <f>IFERROR(VLOOKUP(A1005,#REF!,3,FALSE),0)</f>
        <v>0</v>
      </c>
    </row>
    <row r="1006" ht="20.25" hidden="1" customHeight="1" spans="1:3">
      <c r="A1006" s="54">
        <v>2150104</v>
      </c>
      <c r="B1006" s="55" t="s">
        <v>864</v>
      </c>
      <c r="C1006" s="56">
        <f>IFERROR(VLOOKUP(A1006,#REF!,3,FALSE),0)</f>
        <v>0</v>
      </c>
    </row>
    <row r="1007" ht="20.25" hidden="1" customHeight="1" spans="1:3">
      <c r="A1007" s="54">
        <v>2150105</v>
      </c>
      <c r="B1007" s="55" t="s">
        <v>865</v>
      </c>
      <c r="C1007" s="56">
        <f>IFERROR(VLOOKUP(A1007,#REF!,3,FALSE),0)</f>
        <v>0</v>
      </c>
    </row>
    <row r="1008" ht="20.25" hidden="1" customHeight="1" spans="1:3">
      <c r="A1008" s="54">
        <v>2150106</v>
      </c>
      <c r="B1008" s="55" t="s">
        <v>866</v>
      </c>
      <c r="C1008" s="56">
        <f>IFERROR(VLOOKUP(A1008,#REF!,3,FALSE),0)</f>
        <v>0</v>
      </c>
    </row>
    <row r="1009" ht="20.25" hidden="1" customHeight="1" spans="1:3">
      <c r="A1009" s="54">
        <v>2150107</v>
      </c>
      <c r="B1009" s="55" t="s">
        <v>867</v>
      </c>
      <c r="C1009" s="56">
        <f>IFERROR(VLOOKUP(A1009,#REF!,3,FALSE),0)</f>
        <v>0</v>
      </c>
    </row>
    <row r="1010" ht="20.25" hidden="1" customHeight="1" spans="1:3">
      <c r="A1010" s="54">
        <v>2150108</v>
      </c>
      <c r="B1010" s="55" t="s">
        <v>868</v>
      </c>
      <c r="C1010" s="56">
        <f>IFERROR(VLOOKUP(A1010,#REF!,3,FALSE),0)</f>
        <v>0</v>
      </c>
    </row>
    <row r="1011" ht="20.25" hidden="1" customHeight="1" spans="1:3">
      <c r="A1011" s="54">
        <v>2150199</v>
      </c>
      <c r="B1011" s="55" t="s">
        <v>869</v>
      </c>
      <c r="C1011" s="56">
        <f>IFERROR(VLOOKUP(A1011,#REF!,3,FALSE),0)</f>
        <v>0</v>
      </c>
    </row>
    <row r="1012" ht="20.25" hidden="1" customHeight="1" spans="1:3">
      <c r="A1012" s="52">
        <v>21502</v>
      </c>
      <c r="B1012" s="53" t="s">
        <v>870</v>
      </c>
      <c r="C1012" s="51">
        <f>SUM(C1013:C1027)</f>
        <v>0</v>
      </c>
    </row>
    <row r="1013" ht="20.25" hidden="1" customHeight="1" spans="1:3">
      <c r="A1013" s="54">
        <v>2150201</v>
      </c>
      <c r="B1013" s="55" t="s">
        <v>116</v>
      </c>
      <c r="C1013" s="56">
        <f>IFERROR(VLOOKUP(A1013,#REF!,3,FALSE),0)</f>
        <v>0</v>
      </c>
    </row>
    <row r="1014" ht="20.25" hidden="1" customHeight="1" spans="1:3">
      <c r="A1014" s="54">
        <v>2150202</v>
      </c>
      <c r="B1014" s="55" t="s">
        <v>117</v>
      </c>
      <c r="C1014" s="56">
        <f>IFERROR(VLOOKUP(A1014,#REF!,3,FALSE),0)</f>
        <v>0</v>
      </c>
    </row>
    <row r="1015" ht="20.25" hidden="1" customHeight="1" spans="1:3">
      <c r="A1015" s="54">
        <v>2150203</v>
      </c>
      <c r="B1015" s="55" t="s">
        <v>118</v>
      </c>
      <c r="C1015" s="56">
        <f>IFERROR(VLOOKUP(A1015,#REF!,3,FALSE),0)</f>
        <v>0</v>
      </c>
    </row>
    <row r="1016" ht="20.25" hidden="1" customHeight="1" spans="1:3">
      <c r="A1016" s="54">
        <v>2150204</v>
      </c>
      <c r="B1016" s="55" t="s">
        <v>871</v>
      </c>
      <c r="C1016" s="56">
        <f>IFERROR(VLOOKUP(A1016,#REF!,3,FALSE),0)</f>
        <v>0</v>
      </c>
    </row>
    <row r="1017" ht="20.25" hidden="1" customHeight="1" spans="1:3">
      <c r="A1017" s="54">
        <v>2150205</v>
      </c>
      <c r="B1017" s="55" t="s">
        <v>872</v>
      </c>
      <c r="C1017" s="56">
        <f>IFERROR(VLOOKUP(A1017,#REF!,3,FALSE),0)</f>
        <v>0</v>
      </c>
    </row>
    <row r="1018" ht="20.25" hidden="1" customHeight="1" spans="1:3">
      <c r="A1018" s="54">
        <v>2150206</v>
      </c>
      <c r="B1018" s="55" t="s">
        <v>873</v>
      </c>
      <c r="C1018" s="56">
        <f>IFERROR(VLOOKUP(A1018,#REF!,3,FALSE),0)</f>
        <v>0</v>
      </c>
    </row>
    <row r="1019" ht="20.25" hidden="1" customHeight="1" spans="1:3">
      <c r="A1019" s="54">
        <v>2150207</v>
      </c>
      <c r="B1019" s="55" t="s">
        <v>874</v>
      </c>
      <c r="C1019" s="56">
        <f>IFERROR(VLOOKUP(A1019,#REF!,3,FALSE),0)</f>
        <v>0</v>
      </c>
    </row>
    <row r="1020" ht="20.25" hidden="1" customHeight="1" spans="1:3">
      <c r="A1020" s="54">
        <v>2150208</v>
      </c>
      <c r="B1020" s="55" t="s">
        <v>875</v>
      </c>
      <c r="C1020" s="56">
        <f>IFERROR(VLOOKUP(A1020,#REF!,3,FALSE),0)</f>
        <v>0</v>
      </c>
    </row>
    <row r="1021" ht="20.25" hidden="1" customHeight="1" spans="1:3">
      <c r="A1021" s="54">
        <v>2150209</v>
      </c>
      <c r="B1021" s="55" t="s">
        <v>876</v>
      </c>
      <c r="C1021" s="56">
        <f>IFERROR(VLOOKUP(A1021,#REF!,3,FALSE),0)</f>
        <v>0</v>
      </c>
    </row>
    <row r="1022" ht="20.25" hidden="1" customHeight="1" spans="1:3">
      <c r="A1022" s="54">
        <v>2150210</v>
      </c>
      <c r="B1022" s="55" t="s">
        <v>877</v>
      </c>
      <c r="C1022" s="56">
        <f>IFERROR(VLOOKUP(A1022,#REF!,3,FALSE),0)</f>
        <v>0</v>
      </c>
    </row>
    <row r="1023" ht="20.25" hidden="1" customHeight="1" spans="1:3">
      <c r="A1023" s="54">
        <v>2150212</v>
      </c>
      <c r="B1023" s="55" t="s">
        <v>878</v>
      </c>
      <c r="C1023" s="56">
        <f>IFERROR(VLOOKUP(A1023,#REF!,3,FALSE),0)</f>
        <v>0</v>
      </c>
    </row>
    <row r="1024" ht="20.25" hidden="1" customHeight="1" spans="1:3">
      <c r="A1024" s="54">
        <v>2150213</v>
      </c>
      <c r="B1024" s="55" t="s">
        <v>879</v>
      </c>
      <c r="C1024" s="56">
        <f>IFERROR(VLOOKUP(A1024,#REF!,3,FALSE),0)</f>
        <v>0</v>
      </c>
    </row>
    <row r="1025" ht="20.25" hidden="1" customHeight="1" spans="1:3">
      <c r="A1025" s="54">
        <v>2150214</v>
      </c>
      <c r="B1025" s="55" t="s">
        <v>880</v>
      </c>
      <c r="C1025" s="56">
        <f>IFERROR(VLOOKUP(A1025,#REF!,3,FALSE),0)</f>
        <v>0</v>
      </c>
    </row>
    <row r="1026" ht="20.25" hidden="1" customHeight="1" spans="1:3">
      <c r="A1026" s="54">
        <v>2150215</v>
      </c>
      <c r="B1026" s="55" t="s">
        <v>881</v>
      </c>
      <c r="C1026" s="56">
        <f>IFERROR(VLOOKUP(A1026,#REF!,3,FALSE),0)</f>
        <v>0</v>
      </c>
    </row>
    <row r="1027" ht="20.25" hidden="1" customHeight="1" spans="1:3">
      <c r="A1027" s="54">
        <v>2150299</v>
      </c>
      <c r="B1027" s="55" t="s">
        <v>882</v>
      </c>
      <c r="C1027" s="56">
        <f>IFERROR(VLOOKUP(A1027,#REF!,3,FALSE),0)</f>
        <v>0</v>
      </c>
    </row>
    <row r="1028" ht="20.25" hidden="1" customHeight="1" spans="1:3">
      <c r="A1028" s="52">
        <v>21503</v>
      </c>
      <c r="B1028" s="53" t="s">
        <v>883</v>
      </c>
      <c r="C1028" s="51">
        <f>SUM(C1029:C1032)</f>
        <v>0</v>
      </c>
    </row>
    <row r="1029" ht="20.25" hidden="1" customHeight="1" spans="1:3">
      <c r="A1029" s="54">
        <v>2150301</v>
      </c>
      <c r="B1029" s="55" t="s">
        <v>116</v>
      </c>
      <c r="C1029" s="56">
        <f>IFERROR(VLOOKUP(A1029,#REF!,3,FALSE),0)</f>
        <v>0</v>
      </c>
    </row>
    <row r="1030" ht="20.25" hidden="1" customHeight="1" spans="1:3">
      <c r="A1030" s="54">
        <v>2150302</v>
      </c>
      <c r="B1030" s="55" t="s">
        <v>117</v>
      </c>
      <c r="C1030" s="56">
        <f>IFERROR(VLOOKUP(A1030,#REF!,3,FALSE),0)</f>
        <v>0</v>
      </c>
    </row>
    <row r="1031" ht="20.25" hidden="1" customHeight="1" spans="1:3">
      <c r="A1031" s="54">
        <v>2150303</v>
      </c>
      <c r="B1031" s="55" t="s">
        <v>118</v>
      </c>
      <c r="C1031" s="56">
        <f>IFERROR(VLOOKUP(A1031,#REF!,3,FALSE),0)</f>
        <v>0</v>
      </c>
    </row>
    <row r="1032" ht="20.25" hidden="1" customHeight="1" spans="1:3">
      <c r="A1032" s="54">
        <v>2150399</v>
      </c>
      <c r="B1032" s="55" t="s">
        <v>884</v>
      </c>
      <c r="C1032" s="56">
        <f>IFERROR(VLOOKUP(A1032,#REF!,3,FALSE),0)</f>
        <v>0</v>
      </c>
    </row>
    <row r="1033" ht="20.25" hidden="1" customHeight="1" spans="1:3">
      <c r="A1033" s="52">
        <v>21505</v>
      </c>
      <c r="B1033" s="53" t="s">
        <v>885</v>
      </c>
      <c r="C1033" s="51">
        <f>SUM(C1034:C1043)</f>
        <v>0</v>
      </c>
    </row>
    <row r="1034" ht="20.25" hidden="1" customHeight="1" spans="1:3">
      <c r="A1034" s="54">
        <v>2150501</v>
      </c>
      <c r="B1034" s="55" t="s">
        <v>116</v>
      </c>
      <c r="C1034" s="56">
        <f>IFERROR(VLOOKUP(A1034,#REF!,3,FALSE),0)</f>
        <v>0</v>
      </c>
    </row>
    <row r="1035" ht="20.25" hidden="1" customHeight="1" spans="1:3">
      <c r="A1035" s="54">
        <v>2150502</v>
      </c>
      <c r="B1035" s="55" t="s">
        <v>117</v>
      </c>
      <c r="C1035" s="56">
        <f>IFERROR(VLOOKUP(A1035,#REF!,3,FALSE),0)</f>
        <v>0</v>
      </c>
    </row>
    <row r="1036" ht="22.5" hidden="1" customHeight="1" spans="1:3">
      <c r="A1036" s="54">
        <v>2150503</v>
      </c>
      <c r="B1036" s="55" t="s">
        <v>118</v>
      </c>
      <c r="C1036" s="56">
        <f>IFERROR(VLOOKUP(A1036,#REF!,3,FALSE),0)</f>
        <v>0</v>
      </c>
    </row>
    <row r="1037" ht="20.25" hidden="1" customHeight="1" spans="1:3">
      <c r="A1037" s="54">
        <v>2150505</v>
      </c>
      <c r="B1037" s="55" t="s">
        <v>886</v>
      </c>
      <c r="C1037" s="56">
        <f>IFERROR(VLOOKUP(A1037,#REF!,3,FALSE),0)</f>
        <v>0</v>
      </c>
    </row>
    <row r="1038" ht="20.25" hidden="1" customHeight="1" spans="1:3">
      <c r="A1038" s="54">
        <v>2150507</v>
      </c>
      <c r="B1038" s="55" t="s">
        <v>887</v>
      </c>
      <c r="C1038" s="56">
        <f>IFERROR(VLOOKUP(A1038,#REF!,3,FALSE),0)</f>
        <v>0</v>
      </c>
    </row>
    <row r="1039" ht="20.25" hidden="1" customHeight="1" spans="1:3">
      <c r="A1039" s="54">
        <v>2150508</v>
      </c>
      <c r="B1039" s="55" t="s">
        <v>888</v>
      </c>
      <c r="C1039" s="56">
        <f>IFERROR(VLOOKUP(A1039,#REF!,3,FALSE),0)</f>
        <v>0</v>
      </c>
    </row>
    <row r="1040" ht="20.25" hidden="1" customHeight="1" spans="1:3">
      <c r="A1040" s="54">
        <v>2150516</v>
      </c>
      <c r="B1040" s="55" t="s">
        <v>889</v>
      </c>
      <c r="C1040" s="56">
        <f>IFERROR(VLOOKUP(A1040,#REF!,3,FALSE),0)</f>
        <v>0</v>
      </c>
    </row>
    <row r="1041" ht="20.25" hidden="1" customHeight="1" spans="1:3">
      <c r="A1041" s="54">
        <v>2150517</v>
      </c>
      <c r="B1041" s="55" t="s">
        <v>890</v>
      </c>
      <c r="C1041" s="56">
        <f>IFERROR(VLOOKUP(A1041,#REF!,3,FALSE),0)</f>
        <v>0</v>
      </c>
    </row>
    <row r="1042" ht="20.25" hidden="1" customHeight="1" spans="1:3">
      <c r="A1042" s="54">
        <v>2150550</v>
      </c>
      <c r="B1042" s="55" t="s">
        <v>125</v>
      </c>
      <c r="C1042" s="56">
        <f>IFERROR(VLOOKUP(A1042,#REF!,3,FALSE),0)</f>
        <v>0</v>
      </c>
    </row>
    <row r="1043" ht="20.25" hidden="1" customHeight="1" spans="1:3">
      <c r="A1043" s="54">
        <v>2150599</v>
      </c>
      <c r="B1043" s="55" t="s">
        <v>891</v>
      </c>
      <c r="C1043" s="56">
        <f>IFERROR(VLOOKUP(A1043,#REF!,3,FALSE),0)</f>
        <v>0</v>
      </c>
    </row>
    <row r="1044" ht="20.25" hidden="1" customHeight="1" spans="1:3">
      <c r="A1044" s="52">
        <v>21507</v>
      </c>
      <c r="B1044" s="53" t="s">
        <v>892</v>
      </c>
      <c r="C1044" s="51">
        <f>SUM(C1045:C1050)</f>
        <v>0</v>
      </c>
    </row>
    <row r="1045" ht="20.25" hidden="1" customHeight="1" spans="1:3">
      <c r="A1045" s="54">
        <v>2150701</v>
      </c>
      <c r="B1045" s="55" t="s">
        <v>116</v>
      </c>
      <c r="C1045" s="56">
        <f>IFERROR(VLOOKUP(A1045,#REF!,3,FALSE),0)</f>
        <v>0</v>
      </c>
    </row>
    <row r="1046" ht="20.25" hidden="1" customHeight="1" spans="1:3">
      <c r="A1046" s="54">
        <v>2150702</v>
      </c>
      <c r="B1046" s="55" t="s">
        <v>117</v>
      </c>
      <c r="C1046" s="56">
        <f>IFERROR(VLOOKUP(A1046,#REF!,3,FALSE),0)</f>
        <v>0</v>
      </c>
    </row>
    <row r="1047" ht="20.25" hidden="1" customHeight="1" spans="1:3">
      <c r="A1047" s="54">
        <v>2150703</v>
      </c>
      <c r="B1047" s="55" t="s">
        <v>118</v>
      </c>
      <c r="C1047" s="56">
        <f>IFERROR(VLOOKUP(A1047,#REF!,3,FALSE),0)</f>
        <v>0</v>
      </c>
    </row>
    <row r="1048" ht="20.25" hidden="1" customHeight="1" spans="1:3">
      <c r="A1048" s="54">
        <v>2150704</v>
      </c>
      <c r="B1048" s="55" t="s">
        <v>893</v>
      </c>
      <c r="C1048" s="56">
        <f>IFERROR(VLOOKUP(A1048,#REF!,3,FALSE),0)</f>
        <v>0</v>
      </c>
    </row>
    <row r="1049" ht="20.25" hidden="1" customHeight="1" spans="1:3">
      <c r="A1049" s="54">
        <v>2150705</v>
      </c>
      <c r="B1049" s="55" t="s">
        <v>894</v>
      </c>
      <c r="C1049" s="56">
        <f>IFERROR(VLOOKUP(A1049,#REF!,3,FALSE),0)</f>
        <v>0</v>
      </c>
    </row>
    <row r="1050" ht="20.25" hidden="1" customHeight="1" spans="1:3">
      <c r="A1050" s="54">
        <v>2150799</v>
      </c>
      <c r="B1050" s="55" t="s">
        <v>895</v>
      </c>
      <c r="C1050" s="56">
        <f>IFERROR(VLOOKUP(A1050,#REF!,3,FALSE),0)</f>
        <v>0</v>
      </c>
    </row>
    <row r="1051" ht="20.25" hidden="1" customHeight="1" spans="1:3">
      <c r="A1051" s="52">
        <v>21508</v>
      </c>
      <c r="B1051" s="53" t="s">
        <v>896</v>
      </c>
      <c r="C1051" s="51">
        <f>SUM(C1052:C1057)</f>
        <v>0</v>
      </c>
    </row>
    <row r="1052" ht="20.25" hidden="1" customHeight="1" spans="1:3">
      <c r="A1052" s="54">
        <v>2150801</v>
      </c>
      <c r="B1052" s="55" t="s">
        <v>116</v>
      </c>
      <c r="C1052" s="56">
        <f>IFERROR(VLOOKUP(A1052,#REF!,3,FALSE),0)</f>
        <v>0</v>
      </c>
    </row>
    <row r="1053" ht="20.25" hidden="1" customHeight="1" spans="1:3">
      <c r="A1053" s="54">
        <v>2150802</v>
      </c>
      <c r="B1053" s="55" t="s">
        <v>117</v>
      </c>
      <c r="C1053" s="56">
        <f>IFERROR(VLOOKUP(A1053,#REF!,3,FALSE),0)</f>
        <v>0</v>
      </c>
    </row>
    <row r="1054" ht="20.25" hidden="1" customHeight="1" spans="1:3">
      <c r="A1054" s="54">
        <v>2150803</v>
      </c>
      <c r="B1054" s="55" t="s">
        <v>118</v>
      </c>
      <c r="C1054" s="56">
        <f>IFERROR(VLOOKUP(A1054,#REF!,3,FALSE),0)</f>
        <v>0</v>
      </c>
    </row>
    <row r="1055" ht="20.25" hidden="1" customHeight="1" spans="1:3">
      <c r="A1055" s="54">
        <v>2150804</v>
      </c>
      <c r="B1055" s="55" t="s">
        <v>897</v>
      </c>
      <c r="C1055" s="56">
        <f>IFERROR(VLOOKUP(A1055,#REF!,3,FALSE),0)</f>
        <v>0</v>
      </c>
    </row>
    <row r="1056" ht="20.25" hidden="1" customHeight="1" spans="1:3">
      <c r="A1056" s="54">
        <v>2150805</v>
      </c>
      <c r="B1056" s="55" t="s">
        <v>898</v>
      </c>
      <c r="C1056" s="56">
        <f>IFERROR(VLOOKUP(A1056,#REF!,3,FALSE),0)</f>
        <v>0</v>
      </c>
    </row>
    <row r="1057" ht="20.25" hidden="1" customHeight="1" spans="1:3">
      <c r="A1057" s="54">
        <v>2150899</v>
      </c>
      <c r="B1057" s="55" t="s">
        <v>899</v>
      </c>
      <c r="C1057" s="56">
        <f>IFERROR(VLOOKUP(A1057,#REF!,3,FALSE),0)</f>
        <v>0</v>
      </c>
    </row>
    <row r="1058" ht="20.25" hidden="1" customHeight="1" spans="1:3">
      <c r="A1058" s="52">
        <v>21599</v>
      </c>
      <c r="B1058" s="53" t="s">
        <v>900</v>
      </c>
      <c r="C1058" s="51">
        <f>SUM(C1059:C1063)</f>
        <v>0</v>
      </c>
    </row>
    <row r="1059" ht="20.25" hidden="1" customHeight="1" spans="1:3">
      <c r="A1059" s="54">
        <v>2159901</v>
      </c>
      <c r="B1059" s="55" t="s">
        <v>901</v>
      </c>
      <c r="C1059" s="56">
        <f>IFERROR(VLOOKUP(A1059,#REF!,3,FALSE),0)</f>
        <v>0</v>
      </c>
    </row>
    <row r="1060" ht="20.25" hidden="1" customHeight="1" spans="1:3">
      <c r="A1060" s="54">
        <v>2159904</v>
      </c>
      <c r="B1060" s="55" t="s">
        <v>902</v>
      </c>
      <c r="C1060" s="56">
        <f>IFERROR(VLOOKUP(A1060,#REF!,3,FALSE),0)</f>
        <v>0</v>
      </c>
    </row>
    <row r="1061" ht="20.25" hidden="1" customHeight="1" spans="1:3">
      <c r="A1061" s="54">
        <v>2159905</v>
      </c>
      <c r="B1061" s="55" t="s">
        <v>903</v>
      </c>
      <c r="C1061" s="56">
        <f>IFERROR(VLOOKUP(A1061,#REF!,3,FALSE),0)</f>
        <v>0</v>
      </c>
    </row>
    <row r="1062" ht="20.25" hidden="1" customHeight="1" spans="1:3">
      <c r="A1062" s="54">
        <v>2159906</v>
      </c>
      <c r="B1062" s="55" t="s">
        <v>904</v>
      </c>
      <c r="C1062" s="56">
        <f>IFERROR(VLOOKUP(A1062,#REF!,3,FALSE),0)</f>
        <v>0</v>
      </c>
    </row>
    <row r="1063" ht="20.25" hidden="1" customHeight="1" spans="1:3">
      <c r="A1063" s="54">
        <v>2159999</v>
      </c>
      <c r="B1063" s="55" t="s">
        <v>905</v>
      </c>
      <c r="C1063" s="56">
        <f>IFERROR(VLOOKUP(A1063,#REF!,3,FALSE),0)</f>
        <v>0</v>
      </c>
    </row>
    <row r="1064" ht="20.25" hidden="1" customHeight="1" spans="1:3">
      <c r="A1064" s="52">
        <v>216</v>
      </c>
      <c r="B1064" s="53" t="s">
        <v>33</v>
      </c>
      <c r="C1064" s="51">
        <f>C1065+C1075+C1081</f>
        <v>0</v>
      </c>
    </row>
    <row r="1065" ht="20.25" hidden="1" customHeight="1" spans="1:3">
      <c r="A1065" s="52">
        <v>21602</v>
      </c>
      <c r="B1065" s="53" t="s">
        <v>906</v>
      </c>
      <c r="C1065" s="51">
        <f>SUM(C1066:C1074)</f>
        <v>0</v>
      </c>
    </row>
    <row r="1066" ht="20.25" hidden="1" customHeight="1" spans="1:3">
      <c r="A1066" s="54">
        <v>2160201</v>
      </c>
      <c r="B1066" s="55" t="s">
        <v>116</v>
      </c>
      <c r="C1066" s="56">
        <f>IFERROR(VLOOKUP(A1066,#REF!,3,FALSE),0)</f>
        <v>0</v>
      </c>
    </row>
    <row r="1067" ht="20.25" hidden="1" customHeight="1" spans="1:3">
      <c r="A1067" s="54">
        <v>2160202</v>
      </c>
      <c r="B1067" s="55" t="s">
        <v>117</v>
      </c>
      <c r="C1067" s="56">
        <f>IFERROR(VLOOKUP(A1067,#REF!,3,FALSE),0)</f>
        <v>0</v>
      </c>
    </row>
    <row r="1068" ht="20.25" hidden="1" customHeight="1" spans="1:3">
      <c r="A1068" s="54">
        <v>2160203</v>
      </c>
      <c r="B1068" s="55" t="s">
        <v>118</v>
      </c>
      <c r="C1068" s="56">
        <f>IFERROR(VLOOKUP(A1068,#REF!,3,FALSE),0)</f>
        <v>0</v>
      </c>
    </row>
    <row r="1069" ht="20.25" hidden="1" customHeight="1" spans="1:3">
      <c r="A1069" s="54">
        <v>2160216</v>
      </c>
      <c r="B1069" s="55" t="s">
        <v>907</v>
      </c>
      <c r="C1069" s="56">
        <f>IFERROR(VLOOKUP(A1069,#REF!,3,FALSE),0)</f>
        <v>0</v>
      </c>
    </row>
    <row r="1070" ht="20.25" hidden="1" customHeight="1" spans="1:3">
      <c r="A1070" s="54">
        <v>2160217</v>
      </c>
      <c r="B1070" s="55" t="s">
        <v>908</v>
      </c>
      <c r="C1070" s="56">
        <f>IFERROR(VLOOKUP(A1070,#REF!,3,FALSE),0)</f>
        <v>0</v>
      </c>
    </row>
    <row r="1071" ht="20.25" hidden="1" customHeight="1" spans="1:3">
      <c r="A1071" s="54">
        <v>2160218</v>
      </c>
      <c r="B1071" s="55" t="s">
        <v>909</v>
      </c>
      <c r="C1071" s="56">
        <f>IFERROR(VLOOKUP(A1071,#REF!,3,FALSE),0)</f>
        <v>0</v>
      </c>
    </row>
    <row r="1072" ht="20.25" hidden="1" customHeight="1" spans="1:3">
      <c r="A1072" s="54">
        <v>2160219</v>
      </c>
      <c r="B1072" s="55" t="s">
        <v>910</v>
      </c>
      <c r="C1072" s="56">
        <f>IFERROR(VLOOKUP(A1072,#REF!,3,FALSE),0)</f>
        <v>0</v>
      </c>
    </row>
    <row r="1073" ht="20.25" hidden="1" customHeight="1" spans="1:3">
      <c r="A1073" s="54">
        <v>2160250</v>
      </c>
      <c r="B1073" s="55" t="s">
        <v>125</v>
      </c>
      <c r="C1073" s="56">
        <f>IFERROR(VLOOKUP(A1073,#REF!,3,FALSE),0)</f>
        <v>0</v>
      </c>
    </row>
    <row r="1074" ht="20.25" hidden="1" customHeight="1" spans="1:3">
      <c r="A1074" s="54">
        <v>2160299</v>
      </c>
      <c r="B1074" s="55" t="s">
        <v>911</v>
      </c>
      <c r="C1074" s="56">
        <f>IFERROR(VLOOKUP(A1074,#REF!,3,FALSE),0)</f>
        <v>0</v>
      </c>
    </row>
    <row r="1075" ht="20.25" hidden="1" customHeight="1" spans="1:3">
      <c r="A1075" s="52">
        <v>21606</v>
      </c>
      <c r="B1075" s="53" t="s">
        <v>912</v>
      </c>
      <c r="C1075" s="51">
        <f>SUM(C1076:C1080)</f>
        <v>0</v>
      </c>
    </row>
    <row r="1076" ht="20.25" hidden="1" customHeight="1" spans="1:3">
      <c r="A1076" s="54">
        <v>2160601</v>
      </c>
      <c r="B1076" s="55" t="s">
        <v>116</v>
      </c>
      <c r="C1076" s="56">
        <f>IFERROR(VLOOKUP(A1076,#REF!,3,FALSE),0)</f>
        <v>0</v>
      </c>
    </row>
    <row r="1077" ht="20.25" hidden="1" customHeight="1" spans="1:3">
      <c r="A1077" s="54">
        <v>2160602</v>
      </c>
      <c r="B1077" s="55" t="s">
        <v>117</v>
      </c>
      <c r="C1077" s="56">
        <f>IFERROR(VLOOKUP(A1077,#REF!,3,FALSE),0)</f>
        <v>0</v>
      </c>
    </row>
    <row r="1078" ht="20.25" hidden="1" customHeight="1" spans="1:3">
      <c r="A1078" s="54">
        <v>2160603</v>
      </c>
      <c r="B1078" s="55" t="s">
        <v>118</v>
      </c>
      <c r="C1078" s="56">
        <f>IFERROR(VLOOKUP(A1078,#REF!,3,FALSE),0)</f>
        <v>0</v>
      </c>
    </row>
    <row r="1079" ht="20.25" hidden="1" customHeight="1" spans="1:3">
      <c r="A1079" s="54">
        <v>2160607</v>
      </c>
      <c r="B1079" s="55" t="s">
        <v>913</v>
      </c>
      <c r="C1079" s="56">
        <f>IFERROR(VLOOKUP(A1079,#REF!,3,FALSE),0)</f>
        <v>0</v>
      </c>
    </row>
    <row r="1080" ht="20.25" hidden="1" customHeight="1" spans="1:3">
      <c r="A1080" s="54">
        <v>2160699</v>
      </c>
      <c r="B1080" s="55" t="s">
        <v>914</v>
      </c>
      <c r="C1080" s="56">
        <f>IFERROR(VLOOKUP(A1080,#REF!,3,FALSE),0)</f>
        <v>0</v>
      </c>
    </row>
    <row r="1081" ht="20.25" hidden="1" customHeight="1" spans="1:3">
      <c r="A1081" s="52">
        <v>21699</v>
      </c>
      <c r="B1081" s="53" t="s">
        <v>915</v>
      </c>
      <c r="C1081" s="51">
        <f>SUM(C1082:C1083)</f>
        <v>0</v>
      </c>
    </row>
    <row r="1082" ht="20.25" hidden="1" customHeight="1" spans="1:3">
      <c r="A1082" s="54">
        <v>2169901</v>
      </c>
      <c r="B1082" s="55" t="s">
        <v>916</v>
      </c>
      <c r="C1082" s="56">
        <f>IFERROR(VLOOKUP(A1082,#REF!,3,FALSE),0)</f>
        <v>0</v>
      </c>
    </row>
    <row r="1083" ht="20.25" hidden="1" customHeight="1" spans="1:3">
      <c r="A1083" s="54">
        <v>2169999</v>
      </c>
      <c r="B1083" s="55" t="s">
        <v>917</v>
      </c>
      <c r="C1083" s="56">
        <f>IFERROR(VLOOKUP(A1083,#REF!,3,FALSE),0)</f>
        <v>0</v>
      </c>
    </row>
    <row r="1084" ht="20.25" hidden="1" customHeight="1" spans="1:3">
      <c r="A1084" s="52">
        <v>217</v>
      </c>
      <c r="B1084" s="53" t="s">
        <v>34</v>
      </c>
      <c r="C1084" s="51">
        <f>C1085+C1092+C1102+C1108+C1111</f>
        <v>0</v>
      </c>
    </row>
    <row r="1085" ht="20.25" hidden="1" customHeight="1" spans="1:3">
      <c r="A1085" s="52">
        <v>21701</v>
      </c>
      <c r="B1085" s="53" t="s">
        <v>918</v>
      </c>
      <c r="C1085" s="51">
        <f>SUM(C1086:C1091)</f>
        <v>0</v>
      </c>
    </row>
    <row r="1086" ht="20.25" hidden="1" customHeight="1" spans="1:3">
      <c r="A1086" s="54">
        <v>2170101</v>
      </c>
      <c r="B1086" s="55" t="s">
        <v>116</v>
      </c>
      <c r="C1086" s="56">
        <f>IFERROR(VLOOKUP(A1086,#REF!,3,FALSE),0)</f>
        <v>0</v>
      </c>
    </row>
    <row r="1087" ht="20.25" hidden="1" customHeight="1" spans="1:3">
      <c r="A1087" s="54">
        <v>2170102</v>
      </c>
      <c r="B1087" s="55" t="s">
        <v>117</v>
      </c>
      <c r="C1087" s="56">
        <f>IFERROR(VLOOKUP(A1087,#REF!,3,FALSE),0)</f>
        <v>0</v>
      </c>
    </row>
    <row r="1088" ht="20.25" hidden="1" customHeight="1" spans="1:3">
      <c r="A1088" s="54">
        <v>2170103</v>
      </c>
      <c r="B1088" s="55" t="s">
        <v>118</v>
      </c>
      <c r="C1088" s="56">
        <f>IFERROR(VLOOKUP(A1088,#REF!,3,FALSE),0)</f>
        <v>0</v>
      </c>
    </row>
    <row r="1089" ht="20.25" hidden="1" customHeight="1" spans="1:3">
      <c r="A1089" s="54">
        <v>2170104</v>
      </c>
      <c r="B1089" s="55" t="s">
        <v>919</v>
      </c>
      <c r="C1089" s="56">
        <f>IFERROR(VLOOKUP(A1089,#REF!,3,FALSE),0)</f>
        <v>0</v>
      </c>
    </row>
    <row r="1090" ht="20.25" hidden="1" customHeight="1" spans="1:3">
      <c r="A1090" s="54">
        <v>2170150</v>
      </c>
      <c r="B1090" s="55" t="s">
        <v>125</v>
      </c>
      <c r="C1090" s="56">
        <f>IFERROR(VLOOKUP(A1090,#REF!,3,FALSE),0)</f>
        <v>0</v>
      </c>
    </row>
    <row r="1091" ht="20.25" hidden="1" customHeight="1" spans="1:3">
      <c r="A1091" s="54">
        <v>2170199</v>
      </c>
      <c r="B1091" s="55" t="s">
        <v>920</v>
      </c>
      <c r="C1091" s="56">
        <f>IFERROR(VLOOKUP(A1091,#REF!,3,FALSE),0)</f>
        <v>0</v>
      </c>
    </row>
    <row r="1092" ht="20.25" hidden="1" customHeight="1" spans="1:3">
      <c r="A1092" s="52">
        <v>21702</v>
      </c>
      <c r="B1092" s="53" t="s">
        <v>921</v>
      </c>
      <c r="C1092" s="51">
        <f>SUM(C1093:C1101)</f>
        <v>0</v>
      </c>
    </row>
    <row r="1093" ht="20.25" hidden="1" customHeight="1" spans="1:3">
      <c r="A1093" s="54">
        <v>2170201</v>
      </c>
      <c r="B1093" s="55" t="s">
        <v>922</v>
      </c>
      <c r="C1093" s="56">
        <f>IFERROR(VLOOKUP(A1093,#REF!,3,FALSE),0)</f>
        <v>0</v>
      </c>
    </row>
    <row r="1094" ht="20.25" hidden="1" customHeight="1" spans="1:3">
      <c r="A1094" s="54">
        <v>2170202</v>
      </c>
      <c r="B1094" s="55" t="s">
        <v>923</v>
      </c>
      <c r="C1094" s="56">
        <f>IFERROR(VLOOKUP(A1094,#REF!,3,FALSE),0)</f>
        <v>0</v>
      </c>
    </row>
    <row r="1095" ht="20.25" hidden="1" customHeight="1" spans="1:3">
      <c r="A1095" s="54">
        <v>2170203</v>
      </c>
      <c r="B1095" s="55" t="s">
        <v>924</v>
      </c>
      <c r="C1095" s="56">
        <f>IFERROR(VLOOKUP(A1095,#REF!,3,FALSE),0)</f>
        <v>0</v>
      </c>
    </row>
    <row r="1096" ht="20.25" hidden="1" customHeight="1" spans="1:3">
      <c r="A1096" s="54">
        <v>2170204</v>
      </c>
      <c r="B1096" s="55" t="s">
        <v>925</v>
      </c>
      <c r="C1096" s="56">
        <f>IFERROR(VLOOKUP(A1096,#REF!,3,FALSE),0)</f>
        <v>0</v>
      </c>
    </row>
    <row r="1097" ht="20.25" hidden="1" customHeight="1" spans="1:3">
      <c r="A1097" s="54">
        <v>2170205</v>
      </c>
      <c r="B1097" s="55" t="s">
        <v>926</v>
      </c>
      <c r="C1097" s="56">
        <f>IFERROR(VLOOKUP(A1097,#REF!,3,FALSE),0)</f>
        <v>0</v>
      </c>
    </row>
    <row r="1098" ht="20.25" hidden="1" customHeight="1" spans="1:3">
      <c r="A1098" s="54">
        <v>2170206</v>
      </c>
      <c r="B1098" s="55" t="s">
        <v>927</v>
      </c>
      <c r="C1098" s="56">
        <f>IFERROR(VLOOKUP(A1098,#REF!,3,FALSE),0)</f>
        <v>0</v>
      </c>
    </row>
    <row r="1099" ht="20.25" hidden="1" customHeight="1" spans="1:3">
      <c r="A1099" s="54">
        <v>2170207</v>
      </c>
      <c r="B1099" s="55" t="s">
        <v>928</v>
      </c>
      <c r="C1099" s="56">
        <f>IFERROR(VLOOKUP(A1099,#REF!,3,FALSE),0)</f>
        <v>0</v>
      </c>
    </row>
    <row r="1100" ht="20.25" hidden="1" customHeight="1" spans="1:3">
      <c r="A1100" s="54">
        <v>2170208</v>
      </c>
      <c r="B1100" s="55" t="s">
        <v>929</v>
      </c>
      <c r="C1100" s="56">
        <f>IFERROR(VLOOKUP(A1100,#REF!,3,FALSE),0)</f>
        <v>0</v>
      </c>
    </row>
    <row r="1101" ht="20.25" hidden="1" customHeight="1" spans="1:3">
      <c r="A1101" s="54">
        <v>2170299</v>
      </c>
      <c r="B1101" s="55" t="s">
        <v>930</v>
      </c>
      <c r="C1101" s="56">
        <f>IFERROR(VLOOKUP(A1101,#REF!,3,FALSE),0)</f>
        <v>0</v>
      </c>
    </row>
    <row r="1102" ht="20.25" hidden="1" customHeight="1" spans="1:3">
      <c r="A1102" s="52">
        <v>21703</v>
      </c>
      <c r="B1102" s="53" t="s">
        <v>931</v>
      </c>
      <c r="C1102" s="51">
        <f>SUM(C1103:C1107)</f>
        <v>0</v>
      </c>
    </row>
    <row r="1103" ht="20.25" hidden="1" customHeight="1" spans="1:3">
      <c r="A1103" s="54">
        <v>2170301</v>
      </c>
      <c r="B1103" s="55" t="s">
        <v>932</v>
      </c>
      <c r="C1103" s="56">
        <f>IFERROR(VLOOKUP(A1103,#REF!,3,FALSE),0)</f>
        <v>0</v>
      </c>
    </row>
    <row r="1104" ht="20.25" hidden="1" customHeight="1" spans="1:3">
      <c r="A1104" s="54">
        <v>2170302</v>
      </c>
      <c r="B1104" s="55" t="s">
        <v>933</v>
      </c>
      <c r="C1104" s="56">
        <f>IFERROR(VLOOKUP(A1104,#REF!,3,FALSE),0)</f>
        <v>0</v>
      </c>
    </row>
    <row r="1105" ht="20.25" hidden="1" customHeight="1" spans="1:3">
      <c r="A1105" s="54">
        <v>2170303</v>
      </c>
      <c r="B1105" s="55" t="s">
        <v>934</v>
      </c>
      <c r="C1105" s="56">
        <f>IFERROR(VLOOKUP(A1105,#REF!,3,FALSE),0)</f>
        <v>0</v>
      </c>
    </row>
    <row r="1106" ht="20.25" hidden="1" customHeight="1" spans="1:3">
      <c r="A1106" s="54">
        <v>2170304</v>
      </c>
      <c r="B1106" s="55" t="s">
        <v>935</v>
      </c>
      <c r="C1106" s="56">
        <f>IFERROR(VLOOKUP(A1106,#REF!,3,FALSE),0)</f>
        <v>0</v>
      </c>
    </row>
    <row r="1107" ht="20.25" hidden="1" customHeight="1" spans="1:3">
      <c r="A1107" s="54">
        <v>2170399</v>
      </c>
      <c r="B1107" s="55" t="s">
        <v>936</v>
      </c>
      <c r="C1107" s="56">
        <f>IFERROR(VLOOKUP(A1107,#REF!,3,FALSE),0)</f>
        <v>0</v>
      </c>
    </row>
    <row r="1108" ht="20.25" hidden="1" customHeight="1" spans="1:3">
      <c r="A1108" s="52">
        <v>21704</v>
      </c>
      <c r="B1108" s="53" t="s">
        <v>937</v>
      </c>
      <c r="C1108" s="51">
        <f>SUM(C1109:C1110)</f>
        <v>0</v>
      </c>
    </row>
    <row r="1109" ht="20.25" hidden="1" customHeight="1" spans="1:3">
      <c r="A1109" s="54">
        <v>2170401</v>
      </c>
      <c r="B1109" s="55" t="s">
        <v>938</v>
      </c>
      <c r="C1109" s="56">
        <f>IFERROR(VLOOKUP(A1109,#REF!,3,FALSE),0)</f>
        <v>0</v>
      </c>
    </row>
    <row r="1110" ht="20.25" hidden="1" customHeight="1" spans="1:3">
      <c r="A1110" s="54">
        <v>2170499</v>
      </c>
      <c r="B1110" s="55" t="s">
        <v>939</v>
      </c>
      <c r="C1110" s="56">
        <f>IFERROR(VLOOKUP(A1110,#REF!,3,FALSE),0)</f>
        <v>0</v>
      </c>
    </row>
    <row r="1111" ht="20.25" hidden="1" customHeight="1" spans="1:3">
      <c r="A1111" s="52">
        <v>21799</v>
      </c>
      <c r="B1111" s="53" t="s">
        <v>940</v>
      </c>
      <c r="C1111" s="51">
        <f>C1112</f>
        <v>0</v>
      </c>
    </row>
    <row r="1112" ht="20.25" hidden="1" customHeight="1" spans="1:3">
      <c r="A1112" s="54">
        <v>2179999</v>
      </c>
      <c r="B1112" s="55" t="s">
        <v>941</v>
      </c>
      <c r="C1112" s="56">
        <f>IFERROR(VLOOKUP(A1112,#REF!,3,FALSE),0)</f>
        <v>0</v>
      </c>
    </row>
    <row r="1113" ht="20.25" hidden="1" customHeight="1" spans="1:3">
      <c r="A1113" s="52">
        <v>219</v>
      </c>
      <c r="B1113" s="53" t="s">
        <v>942</v>
      </c>
      <c r="C1113" s="51">
        <f>C1114+C1115+C1116+C1117+C1118+C1119+C1120+C1121+C1122</f>
        <v>0</v>
      </c>
    </row>
    <row r="1114" ht="20.25" hidden="1" customHeight="1" spans="1:3">
      <c r="A1114" s="52">
        <v>21901</v>
      </c>
      <c r="B1114" s="53" t="s">
        <v>943</v>
      </c>
      <c r="C1114" s="56">
        <f>IFERROR(VLOOKUP(A1114,#REF!,3,FALSE),0)</f>
        <v>0</v>
      </c>
    </row>
    <row r="1115" ht="20.25" hidden="1" customHeight="1" spans="1:3">
      <c r="A1115" s="52">
        <v>21902</v>
      </c>
      <c r="B1115" s="53" t="s">
        <v>944</v>
      </c>
      <c r="C1115" s="56">
        <f>IFERROR(VLOOKUP(A1115,#REF!,3,FALSE),0)</f>
        <v>0</v>
      </c>
    </row>
    <row r="1116" ht="20.25" hidden="1" customHeight="1" spans="1:3">
      <c r="A1116" s="52">
        <v>21903</v>
      </c>
      <c r="B1116" s="53" t="s">
        <v>945</v>
      </c>
      <c r="C1116" s="56">
        <f>IFERROR(VLOOKUP(A1116,#REF!,3,FALSE),0)</f>
        <v>0</v>
      </c>
    </row>
    <row r="1117" ht="20.25" hidden="1" customHeight="1" spans="1:3">
      <c r="A1117" s="52">
        <v>21904</v>
      </c>
      <c r="B1117" s="53" t="s">
        <v>946</v>
      </c>
      <c r="C1117" s="56">
        <f>IFERROR(VLOOKUP(A1117,#REF!,3,FALSE),0)</f>
        <v>0</v>
      </c>
    </row>
    <row r="1118" ht="20.25" hidden="1" customHeight="1" spans="1:3">
      <c r="A1118" s="52">
        <v>21905</v>
      </c>
      <c r="B1118" s="53" t="s">
        <v>947</v>
      </c>
      <c r="C1118" s="56">
        <f>IFERROR(VLOOKUP(A1118,#REF!,3,FALSE),0)</f>
        <v>0</v>
      </c>
    </row>
    <row r="1119" ht="20.25" hidden="1" customHeight="1" spans="1:3">
      <c r="A1119" s="52">
        <v>21906</v>
      </c>
      <c r="B1119" s="53" t="s">
        <v>723</v>
      </c>
      <c r="C1119" s="56">
        <f>IFERROR(VLOOKUP(A1119,#REF!,3,FALSE),0)</f>
        <v>0</v>
      </c>
    </row>
    <row r="1120" ht="20.25" hidden="1" customHeight="1" spans="1:3">
      <c r="A1120" s="52">
        <v>21907</v>
      </c>
      <c r="B1120" s="53" t="s">
        <v>948</v>
      </c>
      <c r="C1120" s="56">
        <f>IFERROR(VLOOKUP(A1120,#REF!,3,FALSE),0)</f>
        <v>0</v>
      </c>
    </row>
    <row r="1121" ht="20.25" hidden="1" customHeight="1" spans="1:3">
      <c r="A1121" s="52">
        <v>21908</v>
      </c>
      <c r="B1121" s="53" t="s">
        <v>949</v>
      </c>
      <c r="C1121" s="56">
        <f>IFERROR(VLOOKUP(A1121,#REF!,3,FALSE),0)</f>
        <v>0</v>
      </c>
    </row>
    <row r="1122" ht="20.25" hidden="1" customHeight="1" spans="1:3">
      <c r="A1122" s="52">
        <v>21999</v>
      </c>
      <c r="B1122" s="53" t="s">
        <v>950</v>
      </c>
      <c r="C1122" s="56">
        <f>IFERROR(VLOOKUP(A1122,#REF!,3,FALSE),0)</f>
        <v>0</v>
      </c>
    </row>
    <row r="1123" ht="20.25" customHeight="1" spans="1:3">
      <c r="A1123" s="52">
        <v>220</v>
      </c>
      <c r="B1123" s="53" t="s">
        <v>35</v>
      </c>
      <c r="C1123" s="51">
        <f>C1124+C1151+C1166</f>
        <v>1</v>
      </c>
    </row>
    <row r="1124" ht="20.25" customHeight="1" spans="1:3">
      <c r="A1124" s="52">
        <v>22001</v>
      </c>
      <c r="B1124" s="53" t="s">
        <v>951</v>
      </c>
      <c r="C1124" s="51">
        <f>SUM(C1125:C1150)</f>
        <v>1</v>
      </c>
    </row>
    <row r="1125" ht="20.25" customHeight="1" spans="1:3">
      <c r="A1125" s="54">
        <v>2200101</v>
      </c>
      <c r="B1125" s="55" t="s">
        <v>116</v>
      </c>
      <c r="C1125" s="56">
        <v>1</v>
      </c>
    </row>
    <row r="1126" ht="20.25" hidden="1" customHeight="1" spans="1:3">
      <c r="A1126" s="54">
        <v>2200102</v>
      </c>
      <c r="B1126" s="55" t="s">
        <v>117</v>
      </c>
      <c r="C1126" s="56">
        <f>IFERROR(VLOOKUP(A1126,#REF!,3,FALSE),0)</f>
        <v>0</v>
      </c>
    </row>
    <row r="1127" ht="20.25" hidden="1" customHeight="1" spans="1:3">
      <c r="A1127" s="54">
        <v>2200103</v>
      </c>
      <c r="B1127" s="55" t="s">
        <v>118</v>
      </c>
      <c r="C1127" s="56">
        <f>IFERROR(VLOOKUP(A1127,#REF!,3,FALSE),0)</f>
        <v>0</v>
      </c>
    </row>
    <row r="1128" ht="20.25" hidden="1" customHeight="1" spans="1:3">
      <c r="A1128" s="54">
        <v>2200104</v>
      </c>
      <c r="B1128" s="55" t="s">
        <v>952</v>
      </c>
      <c r="C1128" s="56">
        <f>IFERROR(VLOOKUP(A1128,#REF!,3,FALSE),0)</f>
        <v>0</v>
      </c>
    </row>
    <row r="1129" ht="20.25" hidden="1" customHeight="1" spans="1:3">
      <c r="A1129" s="54">
        <v>2200106</v>
      </c>
      <c r="B1129" s="55" t="s">
        <v>953</v>
      </c>
      <c r="C1129" s="56">
        <f>IFERROR(VLOOKUP(A1129,#REF!,3,FALSE),0)</f>
        <v>0</v>
      </c>
    </row>
    <row r="1130" ht="20.25" hidden="1" customHeight="1" spans="1:3">
      <c r="A1130" s="54">
        <v>2200107</v>
      </c>
      <c r="B1130" s="55" t="s">
        <v>954</v>
      </c>
      <c r="C1130" s="56">
        <f>IFERROR(VLOOKUP(A1130,#REF!,3,FALSE),0)</f>
        <v>0</v>
      </c>
    </row>
    <row r="1131" ht="20.25" hidden="1" customHeight="1" spans="1:3">
      <c r="A1131" s="54">
        <v>2200108</v>
      </c>
      <c r="B1131" s="55" t="s">
        <v>955</v>
      </c>
      <c r="C1131" s="56">
        <f>IFERROR(VLOOKUP(A1131,#REF!,3,FALSE),0)</f>
        <v>0</v>
      </c>
    </row>
    <row r="1132" ht="20.25" hidden="1" customHeight="1" spans="1:3">
      <c r="A1132" s="54">
        <v>2200109</v>
      </c>
      <c r="B1132" s="55" t="s">
        <v>956</v>
      </c>
      <c r="C1132" s="56">
        <f>IFERROR(VLOOKUP(A1132,#REF!,3,FALSE),0)</f>
        <v>0</v>
      </c>
    </row>
    <row r="1133" ht="20.25" hidden="1" customHeight="1" spans="1:3">
      <c r="A1133" s="54">
        <v>2200112</v>
      </c>
      <c r="B1133" s="55" t="s">
        <v>957</v>
      </c>
      <c r="C1133" s="56">
        <f>IFERROR(VLOOKUP(A1133,#REF!,3,FALSE),0)</f>
        <v>0</v>
      </c>
    </row>
    <row r="1134" ht="20.25" hidden="1" customHeight="1" spans="1:3">
      <c r="A1134" s="54">
        <v>2200113</v>
      </c>
      <c r="B1134" s="55" t="s">
        <v>958</v>
      </c>
      <c r="C1134" s="56">
        <f>IFERROR(VLOOKUP(A1134,#REF!,3,FALSE),0)</f>
        <v>0</v>
      </c>
    </row>
    <row r="1135" ht="20.25" hidden="1" customHeight="1" spans="1:3">
      <c r="A1135" s="54">
        <v>2200114</v>
      </c>
      <c r="B1135" s="55" t="s">
        <v>959</v>
      </c>
      <c r="C1135" s="56">
        <f>IFERROR(VLOOKUP(A1135,#REF!,3,FALSE),0)</f>
        <v>0</v>
      </c>
    </row>
    <row r="1136" ht="20.25" hidden="1" customHeight="1" spans="1:3">
      <c r="A1136" s="54">
        <v>2200115</v>
      </c>
      <c r="B1136" s="55" t="s">
        <v>960</v>
      </c>
      <c r="C1136" s="56">
        <f>IFERROR(VLOOKUP(A1136,#REF!,3,FALSE),0)</f>
        <v>0</v>
      </c>
    </row>
    <row r="1137" ht="20.25" hidden="1" customHeight="1" spans="1:3">
      <c r="A1137" s="54">
        <v>2200116</v>
      </c>
      <c r="B1137" s="55" t="s">
        <v>961</v>
      </c>
      <c r="C1137" s="56">
        <f>IFERROR(VLOOKUP(A1137,#REF!,3,FALSE),0)</f>
        <v>0</v>
      </c>
    </row>
    <row r="1138" ht="20.25" hidden="1" customHeight="1" spans="1:3">
      <c r="A1138" s="54">
        <v>2200119</v>
      </c>
      <c r="B1138" s="55" t="s">
        <v>962</v>
      </c>
      <c r="C1138" s="56">
        <f>IFERROR(VLOOKUP(A1138,#REF!,3,FALSE),0)</f>
        <v>0</v>
      </c>
    </row>
    <row r="1139" ht="20.25" hidden="1" customHeight="1" spans="1:3">
      <c r="A1139" s="54">
        <v>2200120</v>
      </c>
      <c r="B1139" s="55" t="s">
        <v>963</v>
      </c>
      <c r="C1139" s="56">
        <f>IFERROR(VLOOKUP(A1139,#REF!,3,FALSE),0)</f>
        <v>0</v>
      </c>
    </row>
    <row r="1140" ht="20.25" hidden="1" customHeight="1" spans="1:3">
      <c r="A1140" s="54">
        <v>2200121</v>
      </c>
      <c r="B1140" s="55" t="s">
        <v>964</v>
      </c>
      <c r="C1140" s="56">
        <f>IFERROR(VLOOKUP(A1140,#REF!,3,FALSE),0)</f>
        <v>0</v>
      </c>
    </row>
    <row r="1141" ht="20.25" hidden="1" customHeight="1" spans="1:3">
      <c r="A1141" s="54">
        <v>2200122</v>
      </c>
      <c r="B1141" s="55" t="s">
        <v>965</v>
      </c>
      <c r="C1141" s="56">
        <f>IFERROR(VLOOKUP(A1141,#REF!,3,FALSE),0)</f>
        <v>0</v>
      </c>
    </row>
    <row r="1142" ht="20.25" hidden="1" customHeight="1" spans="1:3">
      <c r="A1142" s="54">
        <v>2200123</v>
      </c>
      <c r="B1142" s="55" t="s">
        <v>966</v>
      </c>
      <c r="C1142" s="56">
        <f>IFERROR(VLOOKUP(A1142,#REF!,3,FALSE),0)</f>
        <v>0</v>
      </c>
    </row>
    <row r="1143" ht="20.25" hidden="1" customHeight="1" spans="1:3">
      <c r="A1143" s="54">
        <v>2200124</v>
      </c>
      <c r="B1143" s="55" t="s">
        <v>967</v>
      </c>
      <c r="C1143" s="56">
        <f>IFERROR(VLOOKUP(A1143,#REF!,3,FALSE),0)</f>
        <v>0</v>
      </c>
    </row>
    <row r="1144" ht="20.25" hidden="1" customHeight="1" spans="1:3">
      <c r="A1144" s="54">
        <v>2200125</v>
      </c>
      <c r="B1144" s="55" t="s">
        <v>968</v>
      </c>
      <c r="C1144" s="56">
        <f>IFERROR(VLOOKUP(A1144,#REF!,3,FALSE),0)</f>
        <v>0</v>
      </c>
    </row>
    <row r="1145" ht="20.25" hidden="1" customHeight="1" spans="1:3">
      <c r="A1145" s="54">
        <v>2200126</v>
      </c>
      <c r="B1145" s="55" t="s">
        <v>969</v>
      </c>
      <c r="C1145" s="56">
        <f>IFERROR(VLOOKUP(A1145,#REF!,3,FALSE),0)</f>
        <v>0</v>
      </c>
    </row>
    <row r="1146" ht="20.25" hidden="1" customHeight="1" spans="1:3">
      <c r="A1146" s="54">
        <v>2200127</v>
      </c>
      <c r="B1146" s="55" t="s">
        <v>970</v>
      </c>
      <c r="C1146" s="56">
        <f>IFERROR(VLOOKUP(A1146,#REF!,3,FALSE),0)</f>
        <v>0</v>
      </c>
    </row>
    <row r="1147" ht="20.25" hidden="1" customHeight="1" spans="1:3">
      <c r="A1147" s="54">
        <v>2200128</v>
      </c>
      <c r="B1147" s="55" t="s">
        <v>971</v>
      </c>
      <c r="C1147" s="56">
        <f>IFERROR(VLOOKUP(A1147,#REF!,3,FALSE),0)</f>
        <v>0</v>
      </c>
    </row>
    <row r="1148" ht="20.25" hidden="1" customHeight="1" spans="1:3">
      <c r="A1148" s="54">
        <v>2200129</v>
      </c>
      <c r="B1148" s="55" t="s">
        <v>972</v>
      </c>
      <c r="C1148" s="56">
        <f>IFERROR(VLOOKUP(A1148,#REF!,3,FALSE),0)</f>
        <v>0</v>
      </c>
    </row>
    <row r="1149" ht="20.25" hidden="1" customHeight="1" spans="1:3">
      <c r="A1149" s="54">
        <v>2200150</v>
      </c>
      <c r="B1149" s="55" t="s">
        <v>125</v>
      </c>
      <c r="C1149" s="56">
        <f>IFERROR(VLOOKUP(A1149,#REF!,3,FALSE),0)</f>
        <v>0</v>
      </c>
    </row>
    <row r="1150" ht="20.25" hidden="1" customHeight="1" spans="1:3">
      <c r="A1150" s="54">
        <v>2200199</v>
      </c>
      <c r="B1150" s="55" t="s">
        <v>973</v>
      </c>
      <c r="C1150" s="56">
        <f>IFERROR(VLOOKUP(A1150,#REF!,3,FALSE),0)</f>
        <v>0</v>
      </c>
    </row>
    <row r="1151" ht="20.25" hidden="1" customHeight="1" spans="1:3">
      <c r="A1151" s="52">
        <v>22005</v>
      </c>
      <c r="B1151" s="53" t="s">
        <v>974</v>
      </c>
      <c r="C1151" s="51">
        <f>SUM(C1152:C1165)</f>
        <v>0</v>
      </c>
    </row>
    <row r="1152" ht="20.25" hidden="1" customHeight="1" spans="1:3">
      <c r="A1152" s="54">
        <v>2200501</v>
      </c>
      <c r="B1152" s="55" t="s">
        <v>116</v>
      </c>
      <c r="C1152" s="56">
        <f>IFERROR(VLOOKUP(A1152,#REF!,3,FALSE),0)</f>
        <v>0</v>
      </c>
    </row>
    <row r="1153" ht="20.25" hidden="1" customHeight="1" spans="1:3">
      <c r="A1153" s="54">
        <v>2200502</v>
      </c>
      <c r="B1153" s="55" t="s">
        <v>117</v>
      </c>
      <c r="C1153" s="56">
        <f>IFERROR(VLOOKUP(A1153,#REF!,3,FALSE),0)</f>
        <v>0</v>
      </c>
    </row>
    <row r="1154" ht="20.25" hidden="1" customHeight="1" spans="1:3">
      <c r="A1154" s="54">
        <v>2200503</v>
      </c>
      <c r="B1154" s="55" t="s">
        <v>118</v>
      </c>
      <c r="C1154" s="56">
        <f>IFERROR(VLOOKUP(A1154,#REF!,3,FALSE),0)</f>
        <v>0</v>
      </c>
    </row>
    <row r="1155" ht="20.25" hidden="1" customHeight="1" spans="1:3">
      <c r="A1155" s="54">
        <v>2200504</v>
      </c>
      <c r="B1155" s="55" t="s">
        <v>975</v>
      </c>
      <c r="C1155" s="56">
        <f>IFERROR(VLOOKUP(A1155,#REF!,3,FALSE),0)</f>
        <v>0</v>
      </c>
    </row>
    <row r="1156" ht="20.25" hidden="1" customHeight="1" spans="1:3">
      <c r="A1156" s="54">
        <v>2200506</v>
      </c>
      <c r="B1156" s="55" t="s">
        <v>976</v>
      </c>
      <c r="C1156" s="56">
        <f>IFERROR(VLOOKUP(A1156,#REF!,3,FALSE),0)</f>
        <v>0</v>
      </c>
    </row>
    <row r="1157" ht="20.25" hidden="1" customHeight="1" spans="1:3">
      <c r="A1157" s="54">
        <v>2200507</v>
      </c>
      <c r="B1157" s="55" t="s">
        <v>977</v>
      </c>
      <c r="C1157" s="56">
        <f>IFERROR(VLOOKUP(A1157,#REF!,3,FALSE),0)</f>
        <v>0</v>
      </c>
    </row>
    <row r="1158" ht="20.25" hidden="1" customHeight="1" spans="1:3">
      <c r="A1158" s="54">
        <v>2200508</v>
      </c>
      <c r="B1158" s="55" t="s">
        <v>978</v>
      </c>
      <c r="C1158" s="56">
        <f>IFERROR(VLOOKUP(A1158,#REF!,3,FALSE),0)</f>
        <v>0</v>
      </c>
    </row>
    <row r="1159" ht="20.25" hidden="1" customHeight="1" spans="1:3">
      <c r="A1159" s="54">
        <v>2200509</v>
      </c>
      <c r="B1159" s="55" t="s">
        <v>979</v>
      </c>
      <c r="C1159" s="56">
        <f>IFERROR(VLOOKUP(A1159,#REF!,3,FALSE),0)</f>
        <v>0</v>
      </c>
    </row>
    <row r="1160" ht="20.25" hidden="1" customHeight="1" spans="1:3">
      <c r="A1160" s="54">
        <v>2200510</v>
      </c>
      <c r="B1160" s="55" t="s">
        <v>980</v>
      </c>
      <c r="C1160" s="56">
        <f>IFERROR(VLOOKUP(A1160,#REF!,3,FALSE),0)</f>
        <v>0</v>
      </c>
    </row>
    <row r="1161" ht="20.25" hidden="1" customHeight="1" spans="1:3">
      <c r="A1161" s="54">
        <v>2200511</v>
      </c>
      <c r="B1161" s="55" t="s">
        <v>981</v>
      </c>
      <c r="C1161" s="56">
        <f>IFERROR(VLOOKUP(A1161,#REF!,3,FALSE),0)</f>
        <v>0</v>
      </c>
    </row>
    <row r="1162" ht="20.25" hidden="1" customHeight="1" spans="1:3">
      <c r="A1162" s="54">
        <v>2200512</v>
      </c>
      <c r="B1162" s="55" t="s">
        <v>982</v>
      </c>
      <c r="C1162" s="56">
        <f>IFERROR(VLOOKUP(A1162,#REF!,3,FALSE),0)</f>
        <v>0</v>
      </c>
    </row>
    <row r="1163" ht="20.25" hidden="1" customHeight="1" spans="1:3">
      <c r="A1163" s="54">
        <v>2200513</v>
      </c>
      <c r="B1163" s="55" t="s">
        <v>983</v>
      </c>
      <c r="C1163" s="56">
        <f>IFERROR(VLOOKUP(A1163,#REF!,3,FALSE),0)</f>
        <v>0</v>
      </c>
    </row>
    <row r="1164" ht="20.25" hidden="1" customHeight="1" spans="1:3">
      <c r="A1164" s="54">
        <v>2200514</v>
      </c>
      <c r="B1164" s="55" t="s">
        <v>984</v>
      </c>
      <c r="C1164" s="56">
        <f>IFERROR(VLOOKUP(A1164,#REF!,3,FALSE),0)</f>
        <v>0</v>
      </c>
    </row>
    <row r="1165" ht="20.25" hidden="1" customHeight="1" spans="1:3">
      <c r="A1165" s="54">
        <v>2200599</v>
      </c>
      <c r="B1165" s="55" t="s">
        <v>985</v>
      </c>
      <c r="C1165" s="56">
        <f>IFERROR(VLOOKUP(A1165,#REF!,3,FALSE),0)</f>
        <v>0</v>
      </c>
    </row>
    <row r="1166" ht="20.25" hidden="1" customHeight="1" spans="1:3">
      <c r="A1166" s="52">
        <v>22099</v>
      </c>
      <c r="B1166" s="53" t="s">
        <v>986</v>
      </c>
      <c r="C1166" s="51">
        <f>C1167</f>
        <v>0</v>
      </c>
    </row>
    <row r="1167" s="40" customFormat="1" ht="20.25" hidden="1" customHeight="1" spans="1:6">
      <c r="A1167" s="57">
        <v>2209999</v>
      </c>
      <c r="B1167" s="58" t="s">
        <v>987</v>
      </c>
      <c r="C1167" s="56">
        <f>IFERROR(VLOOKUP(A1167,#REF!,3,FALSE),0)</f>
        <v>0</v>
      </c>
      <c r="F1167" s="59"/>
    </row>
    <row r="1168" ht="20.25" customHeight="1" spans="1:3">
      <c r="A1168" s="52">
        <v>221</v>
      </c>
      <c r="B1168" s="53" t="s">
        <v>36</v>
      </c>
      <c r="C1168" s="51">
        <f>C1169+C1180+C1184</f>
        <v>570</v>
      </c>
    </row>
    <row r="1169" ht="20.25" hidden="1" customHeight="1" spans="1:3">
      <c r="A1169" s="52">
        <v>22101</v>
      </c>
      <c r="B1169" s="53" t="s">
        <v>988</v>
      </c>
      <c r="C1169" s="51">
        <f>SUM(C1170:C1179)</f>
        <v>0</v>
      </c>
    </row>
    <row r="1170" ht="20.25" hidden="1" customHeight="1" spans="1:3">
      <c r="A1170" s="54">
        <v>2210101</v>
      </c>
      <c r="B1170" s="55" t="s">
        <v>989</v>
      </c>
      <c r="C1170" s="56">
        <f>IFERROR(VLOOKUP(A1170,#REF!,3,FALSE),0)</f>
        <v>0</v>
      </c>
    </row>
    <row r="1171" ht="20.25" hidden="1" customHeight="1" spans="1:3">
      <c r="A1171" s="54">
        <v>2210102</v>
      </c>
      <c r="B1171" s="55" t="s">
        <v>990</v>
      </c>
      <c r="C1171" s="56">
        <f>IFERROR(VLOOKUP(A1171,#REF!,3,FALSE),0)</f>
        <v>0</v>
      </c>
    </row>
    <row r="1172" ht="20.25" hidden="1" customHeight="1" spans="1:3">
      <c r="A1172" s="54">
        <v>2210103</v>
      </c>
      <c r="B1172" s="55" t="s">
        <v>991</v>
      </c>
      <c r="C1172" s="56">
        <f>IFERROR(VLOOKUP(A1172,#REF!,3,FALSE),0)</f>
        <v>0</v>
      </c>
    </row>
    <row r="1173" ht="20.25" hidden="1" customHeight="1" spans="1:3">
      <c r="A1173" s="54">
        <v>2210104</v>
      </c>
      <c r="B1173" s="55" t="s">
        <v>992</v>
      </c>
      <c r="C1173" s="56">
        <f>IFERROR(VLOOKUP(A1173,#REF!,3,FALSE),0)</f>
        <v>0</v>
      </c>
    </row>
    <row r="1174" ht="20.25" hidden="1" customHeight="1" spans="1:3">
      <c r="A1174" s="54">
        <v>2210105</v>
      </c>
      <c r="B1174" s="55" t="s">
        <v>993</v>
      </c>
      <c r="C1174" s="56">
        <f>IFERROR(VLOOKUP(A1174,#REF!,3,FALSE),0)</f>
        <v>0</v>
      </c>
    </row>
    <row r="1175" ht="20.25" hidden="1" customHeight="1" spans="1:3">
      <c r="A1175" s="54">
        <v>2210106</v>
      </c>
      <c r="B1175" s="55" t="s">
        <v>994</v>
      </c>
      <c r="C1175" s="56">
        <f>IFERROR(VLOOKUP(A1175,#REF!,3,FALSE),0)</f>
        <v>0</v>
      </c>
    </row>
    <row r="1176" ht="20.25" hidden="1" customHeight="1" spans="1:3">
      <c r="A1176" s="54">
        <v>2210107</v>
      </c>
      <c r="B1176" s="55" t="s">
        <v>995</v>
      </c>
      <c r="C1176" s="56">
        <f>IFERROR(VLOOKUP(A1176,#REF!,3,FALSE),0)</f>
        <v>0</v>
      </c>
    </row>
    <row r="1177" ht="20.25" hidden="1" customHeight="1" spans="1:3">
      <c r="A1177" s="54">
        <v>2210108</v>
      </c>
      <c r="B1177" s="55" t="s">
        <v>996</v>
      </c>
      <c r="C1177" s="56">
        <f>IFERROR(VLOOKUP(A1177,#REF!,3,FALSE),0)</f>
        <v>0</v>
      </c>
    </row>
    <row r="1178" ht="20.25" hidden="1" customHeight="1" spans="1:3">
      <c r="A1178" s="54">
        <v>2210109</v>
      </c>
      <c r="B1178" s="55" t="s">
        <v>997</v>
      </c>
      <c r="C1178" s="56">
        <f>IFERROR(VLOOKUP(A1178,#REF!,3,FALSE),0)</f>
        <v>0</v>
      </c>
    </row>
    <row r="1179" ht="20.25" hidden="1" customHeight="1" spans="1:3">
      <c r="A1179" s="54">
        <v>2210199</v>
      </c>
      <c r="B1179" s="55" t="s">
        <v>998</v>
      </c>
      <c r="C1179" s="56">
        <f>IFERROR(VLOOKUP(A1179,#REF!,3,FALSE),0)</f>
        <v>0</v>
      </c>
    </row>
    <row r="1180" ht="20.25" customHeight="1" spans="1:3">
      <c r="A1180" s="52">
        <v>22102</v>
      </c>
      <c r="B1180" s="53" t="s">
        <v>999</v>
      </c>
      <c r="C1180" s="51">
        <f>SUM(C1181:C1183)</f>
        <v>570</v>
      </c>
    </row>
    <row r="1181" ht="20.25" customHeight="1" spans="1:3">
      <c r="A1181" s="54">
        <v>2210201</v>
      </c>
      <c r="B1181" s="55" t="s">
        <v>1000</v>
      </c>
      <c r="C1181" s="56">
        <v>353</v>
      </c>
    </row>
    <row r="1182" ht="20.25" hidden="1" customHeight="1" spans="1:3">
      <c r="A1182" s="54">
        <v>2210202</v>
      </c>
      <c r="B1182" s="55" t="s">
        <v>1001</v>
      </c>
      <c r="C1182" s="56">
        <f>IFERROR(VLOOKUP(A1182,#REF!,3,FALSE),0)</f>
        <v>0</v>
      </c>
    </row>
    <row r="1183" ht="20.25" customHeight="1" spans="1:3">
      <c r="A1183" s="54">
        <v>2210203</v>
      </c>
      <c r="B1183" s="55" t="s">
        <v>1002</v>
      </c>
      <c r="C1183" s="56">
        <v>217</v>
      </c>
    </row>
    <row r="1184" ht="20.25" hidden="1" customHeight="1" spans="1:3">
      <c r="A1184" s="52">
        <v>22103</v>
      </c>
      <c r="B1184" s="53" t="s">
        <v>1003</v>
      </c>
      <c r="C1184" s="51">
        <f>SUM(C1185:C1187)</f>
        <v>0</v>
      </c>
    </row>
    <row r="1185" ht="20.25" hidden="1" customHeight="1" spans="1:3">
      <c r="A1185" s="54">
        <v>2210301</v>
      </c>
      <c r="B1185" s="55" t="s">
        <v>1004</v>
      </c>
      <c r="C1185" s="56">
        <f>IFERROR(VLOOKUP(A1185,#REF!,3,FALSE),0)</f>
        <v>0</v>
      </c>
    </row>
    <row r="1186" ht="20.25" hidden="1" customHeight="1" spans="1:3">
      <c r="A1186" s="54">
        <v>2210302</v>
      </c>
      <c r="B1186" s="55" t="s">
        <v>1005</v>
      </c>
      <c r="C1186" s="56">
        <f>IFERROR(VLOOKUP(A1186,#REF!,3,FALSE),0)</f>
        <v>0</v>
      </c>
    </row>
    <row r="1187" ht="20.25" hidden="1" customHeight="1" spans="1:3">
      <c r="A1187" s="54">
        <v>2210399</v>
      </c>
      <c r="B1187" s="55" t="s">
        <v>1006</v>
      </c>
      <c r="C1187" s="56">
        <f>IFERROR(VLOOKUP(A1187,#REF!,3,FALSE),0)</f>
        <v>0</v>
      </c>
    </row>
    <row r="1188" ht="20.25" hidden="1" customHeight="1" spans="1:3">
      <c r="A1188" s="52">
        <v>222</v>
      </c>
      <c r="B1188" s="53" t="s">
        <v>37</v>
      </c>
      <c r="C1188" s="51">
        <f>C1189+C1207+C1213+C1219</f>
        <v>0</v>
      </c>
    </row>
    <row r="1189" ht="20.25" hidden="1" customHeight="1" spans="1:3">
      <c r="A1189" s="52">
        <v>22201</v>
      </c>
      <c r="B1189" s="53" t="s">
        <v>1007</v>
      </c>
      <c r="C1189" s="51">
        <f>SUM(C1190:C1206)</f>
        <v>0</v>
      </c>
    </row>
    <row r="1190" ht="20.25" hidden="1" customHeight="1" spans="1:3">
      <c r="A1190" s="54">
        <v>2220101</v>
      </c>
      <c r="B1190" s="55" t="s">
        <v>116</v>
      </c>
      <c r="C1190" s="56">
        <f>IFERROR(VLOOKUP(A1190,#REF!,3,FALSE),0)</f>
        <v>0</v>
      </c>
    </row>
    <row r="1191" ht="20.25" hidden="1" customHeight="1" spans="1:3">
      <c r="A1191" s="54">
        <v>2220102</v>
      </c>
      <c r="B1191" s="55" t="s">
        <v>117</v>
      </c>
      <c r="C1191" s="56">
        <f>IFERROR(VLOOKUP(A1191,#REF!,3,FALSE),0)</f>
        <v>0</v>
      </c>
    </row>
    <row r="1192" ht="20.25" hidden="1" customHeight="1" spans="1:3">
      <c r="A1192" s="54">
        <v>2220103</v>
      </c>
      <c r="B1192" s="55" t="s">
        <v>118</v>
      </c>
      <c r="C1192" s="56">
        <f>IFERROR(VLOOKUP(A1192,#REF!,3,FALSE),0)</f>
        <v>0</v>
      </c>
    </row>
    <row r="1193" ht="20.25" hidden="1" customHeight="1" spans="1:3">
      <c r="A1193" s="54">
        <v>2220104</v>
      </c>
      <c r="B1193" s="55" t="s">
        <v>1008</v>
      </c>
      <c r="C1193" s="56">
        <f>IFERROR(VLOOKUP(A1193,#REF!,3,FALSE),0)</f>
        <v>0</v>
      </c>
    </row>
    <row r="1194" ht="20.25" hidden="1" customHeight="1" spans="1:3">
      <c r="A1194" s="54">
        <v>2220105</v>
      </c>
      <c r="B1194" s="55" t="s">
        <v>1009</v>
      </c>
      <c r="C1194" s="56">
        <f>IFERROR(VLOOKUP(A1194,#REF!,3,FALSE),0)</f>
        <v>0</v>
      </c>
    </row>
    <row r="1195" ht="20.25" hidden="1" customHeight="1" spans="1:3">
      <c r="A1195" s="54">
        <v>2220106</v>
      </c>
      <c r="B1195" s="55" t="s">
        <v>1010</v>
      </c>
      <c r="C1195" s="56">
        <f>IFERROR(VLOOKUP(A1195,#REF!,3,FALSE),0)</f>
        <v>0</v>
      </c>
    </row>
    <row r="1196" ht="20.25" hidden="1" customHeight="1" spans="1:3">
      <c r="A1196" s="54">
        <v>2220107</v>
      </c>
      <c r="B1196" s="55" t="s">
        <v>1011</v>
      </c>
      <c r="C1196" s="56">
        <f>IFERROR(VLOOKUP(A1196,#REF!,3,FALSE),0)</f>
        <v>0</v>
      </c>
    </row>
    <row r="1197" ht="20.25" hidden="1" customHeight="1" spans="1:3">
      <c r="A1197" s="54">
        <v>2220112</v>
      </c>
      <c r="B1197" s="55" t="s">
        <v>1012</v>
      </c>
      <c r="C1197" s="56">
        <f>IFERROR(VLOOKUP(A1197,#REF!,3,FALSE),0)</f>
        <v>0</v>
      </c>
    </row>
    <row r="1198" ht="20.25" hidden="1" customHeight="1" spans="1:3">
      <c r="A1198" s="54">
        <v>2220113</v>
      </c>
      <c r="B1198" s="55" t="s">
        <v>1013</v>
      </c>
      <c r="C1198" s="56">
        <f>IFERROR(VLOOKUP(A1198,#REF!,3,FALSE),0)</f>
        <v>0</v>
      </c>
    </row>
    <row r="1199" ht="20.25" hidden="1" customHeight="1" spans="1:3">
      <c r="A1199" s="54">
        <v>2220114</v>
      </c>
      <c r="B1199" s="55" t="s">
        <v>1014</v>
      </c>
      <c r="C1199" s="56">
        <f>IFERROR(VLOOKUP(A1199,#REF!,3,FALSE),0)</f>
        <v>0</v>
      </c>
    </row>
    <row r="1200" ht="20.25" hidden="1" customHeight="1" spans="1:3">
      <c r="A1200" s="54">
        <v>2220115</v>
      </c>
      <c r="B1200" s="55" t="s">
        <v>1015</v>
      </c>
      <c r="C1200" s="56">
        <f>IFERROR(VLOOKUP(A1200,#REF!,3,FALSE),0)</f>
        <v>0</v>
      </c>
    </row>
    <row r="1201" ht="20.25" hidden="1" customHeight="1" spans="1:3">
      <c r="A1201" s="54">
        <v>2220118</v>
      </c>
      <c r="B1201" s="55" t="s">
        <v>1016</v>
      </c>
      <c r="C1201" s="56">
        <f>IFERROR(VLOOKUP(A1201,#REF!,3,FALSE),0)</f>
        <v>0</v>
      </c>
    </row>
    <row r="1202" ht="20.25" hidden="1" customHeight="1" spans="1:3">
      <c r="A1202" s="54">
        <v>2220119</v>
      </c>
      <c r="B1202" s="55" t="s">
        <v>1017</v>
      </c>
      <c r="C1202" s="56">
        <f>IFERROR(VLOOKUP(A1202,#REF!,3,FALSE),0)</f>
        <v>0</v>
      </c>
    </row>
    <row r="1203" ht="20.25" hidden="1" customHeight="1" spans="1:3">
      <c r="A1203" s="54">
        <v>2220120</v>
      </c>
      <c r="B1203" s="55" t="s">
        <v>1018</v>
      </c>
      <c r="C1203" s="56">
        <f>IFERROR(VLOOKUP(A1203,#REF!,3,FALSE),0)</f>
        <v>0</v>
      </c>
    </row>
    <row r="1204" ht="20.25" hidden="1" customHeight="1" spans="1:3">
      <c r="A1204" s="54">
        <v>2220121</v>
      </c>
      <c r="B1204" s="55" t="s">
        <v>1019</v>
      </c>
      <c r="C1204" s="56">
        <f>IFERROR(VLOOKUP(A1204,#REF!,3,FALSE),0)</f>
        <v>0</v>
      </c>
    </row>
    <row r="1205" ht="20.25" hidden="1" customHeight="1" spans="1:3">
      <c r="A1205" s="54">
        <v>2220150</v>
      </c>
      <c r="B1205" s="55" t="s">
        <v>125</v>
      </c>
      <c r="C1205" s="56">
        <f>IFERROR(VLOOKUP(A1205,#REF!,3,FALSE),0)</f>
        <v>0</v>
      </c>
    </row>
    <row r="1206" ht="20.25" hidden="1" customHeight="1" spans="1:3">
      <c r="A1206" s="54">
        <v>2220199</v>
      </c>
      <c r="B1206" s="55" t="s">
        <v>1020</v>
      </c>
      <c r="C1206" s="56">
        <f>IFERROR(VLOOKUP(A1206,#REF!,3,FALSE),0)</f>
        <v>0</v>
      </c>
    </row>
    <row r="1207" s="40" customFormat="1" ht="20.25" hidden="1" customHeight="1" spans="1:6">
      <c r="A1207" s="52">
        <v>22203</v>
      </c>
      <c r="B1207" s="53" t="s">
        <v>1021</v>
      </c>
      <c r="C1207" s="51">
        <f>SUM(C1208:C1212)</f>
        <v>0</v>
      </c>
      <c r="F1207" s="59"/>
    </row>
    <row r="1208" ht="20.25" hidden="1" customHeight="1" spans="1:3">
      <c r="A1208" s="54">
        <v>2220301</v>
      </c>
      <c r="B1208" s="55" t="s">
        <v>1022</v>
      </c>
      <c r="C1208" s="56">
        <f>IFERROR(VLOOKUP(A1208,#REF!,3,FALSE),0)</f>
        <v>0</v>
      </c>
    </row>
    <row r="1209" ht="20.25" hidden="1" customHeight="1" spans="1:3">
      <c r="A1209" s="54">
        <v>2220303</v>
      </c>
      <c r="B1209" s="55" t="s">
        <v>1023</v>
      </c>
      <c r="C1209" s="56">
        <f>IFERROR(VLOOKUP(A1209,#REF!,3,FALSE),0)</f>
        <v>0</v>
      </c>
    </row>
    <row r="1210" ht="20.25" hidden="1" customHeight="1" spans="1:3">
      <c r="A1210" s="54">
        <v>2220304</v>
      </c>
      <c r="B1210" s="55" t="s">
        <v>1024</v>
      </c>
      <c r="C1210" s="56">
        <f>IFERROR(VLOOKUP(A1210,#REF!,3,FALSE),0)</f>
        <v>0</v>
      </c>
    </row>
    <row r="1211" ht="20.25" hidden="1" customHeight="1" spans="1:3">
      <c r="A1211" s="54">
        <v>2220305</v>
      </c>
      <c r="B1211" s="55" t="s">
        <v>1025</v>
      </c>
      <c r="C1211" s="56">
        <f>IFERROR(VLOOKUP(A1211,#REF!,3,FALSE),0)</f>
        <v>0</v>
      </c>
    </row>
    <row r="1212" ht="20.25" hidden="1" customHeight="1" spans="1:3">
      <c r="A1212" s="54">
        <v>2220399</v>
      </c>
      <c r="B1212" s="55" t="s">
        <v>1026</v>
      </c>
      <c r="C1212" s="56">
        <f>IFERROR(VLOOKUP(A1212,#REF!,3,FALSE),0)</f>
        <v>0</v>
      </c>
    </row>
    <row r="1213" ht="20.25" hidden="1" customHeight="1" spans="1:3">
      <c r="A1213" s="52">
        <v>22204</v>
      </c>
      <c r="B1213" s="53" t="s">
        <v>1027</v>
      </c>
      <c r="C1213" s="51">
        <f>SUM(C1214:C1218)</f>
        <v>0</v>
      </c>
    </row>
    <row r="1214" ht="20.25" hidden="1" customHeight="1" spans="1:3">
      <c r="A1214" s="54">
        <v>2220401</v>
      </c>
      <c r="B1214" s="55" t="s">
        <v>1028</v>
      </c>
      <c r="C1214" s="56">
        <f>IFERROR(VLOOKUP(A1214,#REF!,3,FALSE),0)</f>
        <v>0</v>
      </c>
    </row>
    <row r="1215" ht="20.25" hidden="1" customHeight="1" spans="1:3">
      <c r="A1215" s="54">
        <v>2220402</v>
      </c>
      <c r="B1215" s="55" t="s">
        <v>1029</v>
      </c>
      <c r="C1215" s="56">
        <f>IFERROR(VLOOKUP(A1215,#REF!,3,FALSE),0)</f>
        <v>0</v>
      </c>
    </row>
    <row r="1216" ht="20.25" hidden="1" customHeight="1" spans="1:3">
      <c r="A1216" s="54">
        <v>2220403</v>
      </c>
      <c r="B1216" s="55" t="s">
        <v>1030</v>
      </c>
      <c r="C1216" s="56">
        <f>IFERROR(VLOOKUP(A1216,#REF!,3,FALSE),0)</f>
        <v>0</v>
      </c>
    </row>
    <row r="1217" ht="20.25" hidden="1" customHeight="1" spans="1:3">
      <c r="A1217" s="54">
        <v>2220404</v>
      </c>
      <c r="B1217" s="55" t="s">
        <v>1031</v>
      </c>
      <c r="C1217" s="56">
        <f>IFERROR(VLOOKUP(A1217,#REF!,3,FALSE),0)</f>
        <v>0</v>
      </c>
    </row>
    <row r="1218" ht="20.25" hidden="1" customHeight="1" spans="1:3">
      <c r="A1218" s="54">
        <v>2220499</v>
      </c>
      <c r="B1218" s="55" t="s">
        <v>1032</v>
      </c>
      <c r="C1218" s="56">
        <f>IFERROR(VLOOKUP(A1218,#REF!,3,FALSE),0)</f>
        <v>0</v>
      </c>
    </row>
    <row r="1219" ht="20.25" hidden="1" customHeight="1" spans="1:3">
      <c r="A1219" s="52">
        <v>22205</v>
      </c>
      <c r="B1219" s="53" t="s">
        <v>1033</v>
      </c>
      <c r="C1219" s="51">
        <f>SUM(C1220:C1230)</f>
        <v>0</v>
      </c>
    </row>
    <row r="1220" ht="20.25" hidden="1" customHeight="1" spans="1:3">
      <c r="A1220" s="54">
        <v>2220501</v>
      </c>
      <c r="B1220" s="55" t="s">
        <v>1034</v>
      </c>
      <c r="C1220" s="56">
        <f>IFERROR(VLOOKUP(A1220,#REF!,3,FALSE),0)</f>
        <v>0</v>
      </c>
    </row>
    <row r="1221" ht="20.25" hidden="1" customHeight="1" spans="1:3">
      <c r="A1221" s="54">
        <v>2220502</v>
      </c>
      <c r="B1221" s="55" t="s">
        <v>1035</v>
      </c>
      <c r="C1221" s="56">
        <f>IFERROR(VLOOKUP(A1221,#REF!,3,FALSE),0)</f>
        <v>0</v>
      </c>
    </row>
    <row r="1222" ht="20.25" hidden="1" customHeight="1" spans="1:3">
      <c r="A1222" s="54">
        <v>2220503</v>
      </c>
      <c r="B1222" s="55" t="s">
        <v>1036</v>
      </c>
      <c r="C1222" s="56">
        <f>IFERROR(VLOOKUP(A1222,#REF!,3,FALSE),0)</f>
        <v>0</v>
      </c>
    </row>
    <row r="1223" ht="20.25" hidden="1" customHeight="1" spans="1:3">
      <c r="A1223" s="54">
        <v>2220504</v>
      </c>
      <c r="B1223" s="55" t="s">
        <v>1037</v>
      </c>
      <c r="C1223" s="56">
        <f>IFERROR(VLOOKUP(A1223,#REF!,3,FALSE),0)</f>
        <v>0</v>
      </c>
    </row>
    <row r="1224" ht="20.25" hidden="1" customHeight="1" spans="1:3">
      <c r="A1224" s="54">
        <v>2220505</v>
      </c>
      <c r="B1224" s="55" t="s">
        <v>1038</v>
      </c>
      <c r="C1224" s="56">
        <f>IFERROR(VLOOKUP(A1224,#REF!,3,FALSE),0)</f>
        <v>0</v>
      </c>
    </row>
    <row r="1225" ht="20.25" hidden="1" customHeight="1" spans="1:3">
      <c r="A1225" s="54">
        <v>2220506</v>
      </c>
      <c r="B1225" s="55" t="s">
        <v>1039</v>
      </c>
      <c r="C1225" s="56">
        <f>IFERROR(VLOOKUP(A1225,#REF!,3,FALSE),0)</f>
        <v>0</v>
      </c>
    </row>
    <row r="1226" ht="20.25" hidden="1" customHeight="1" spans="1:3">
      <c r="A1226" s="54">
        <v>2220507</v>
      </c>
      <c r="B1226" s="55" t="s">
        <v>1040</v>
      </c>
      <c r="C1226" s="56">
        <f>IFERROR(VLOOKUP(A1226,#REF!,3,FALSE),0)</f>
        <v>0</v>
      </c>
    </row>
    <row r="1227" ht="20.25" hidden="1" customHeight="1" spans="1:3">
      <c r="A1227" s="54">
        <v>2220508</v>
      </c>
      <c r="B1227" s="55" t="s">
        <v>1041</v>
      </c>
      <c r="C1227" s="56">
        <f>IFERROR(VLOOKUP(A1227,#REF!,3,FALSE),0)</f>
        <v>0</v>
      </c>
    </row>
    <row r="1228" ht="20.25" hidden="1" customHeight="1" spans="1:3">
      <c r="A1228" s="54">
        <v>2220509</v>
      </c>
      <c r="B1228" s="55" t="s">
        <v>1042</v>
      </c>
      <c r="C1228" s="56">
        <f>IFERROR(VLOOKUP(A1228,#REF!,3,FALSE),0)</f>
        <v>0</v>
      </c>
    </row>
    <row r="1229" ht="20.25" hidden="1" customHeight="1" spans="1:3">
      <c r="A1229" s="54">
        <v>2220510</v>
      </c>
      <c r="B1229" s="55" t="s">
        <v>1043</v>
      </c>
      <c r="C1229" s="56">
        <f>IFERROR(VLOOKUP(A1229,#REF!,3,FALSE),0)</f>
        <v>0</v>
      </c>
    </row>
    <row r="1230" ht="20.25" hidden="1" customHeight="1" spans="1:3">
      <c r="A1230" s="54">
        <v>2220599</v>
      </c>
      <c r="B1230" s="55" t="s">
        <v>1044</v>
      </c>
      <c r="C1230" s="56">
        <f>IFERROR(VLOOKUP(A1230,#REF!,3,FALSE),0)</f>
        <v>0</v>
      </c>
    </row>
    <row r="1231" ht="20.25" customHeight="1" spans="1:3">
      <c r="A1231" s="52">
        <v>224</v>
      </c>
      <c r="B1231" s="53" t="s">
        <v>38</v>
      </c>
      <c r="C1231" s="51">
        <f>C1232+C1243+C1249+C1257+C1270+C1274+C1278</f>
        <v>9</v>
      </c>
    </row>
    <row r="1232" ht="20.25" customHeight="1" spans="1:3">
      <c r="A1232" s="52">
        <v>22401</v>
      </c>
      <c r="B1232" s="53" t="s">
        <v>1045</v>
      </c>
      <c r="C1232" s="51">
        <f>SUM(C1233:C1242)</f>
        <v>7</v>
      </c>
    </row>
    <row r="1233" ht="20.25" customHeight="1" spans="1:3">
      <c r="A1233" s="54">
        <v>2240101</v>
      </c>
      <c r="B1233" s="55" t="s">
        <v>116</v>
      </c>
      <c r="C1233" s="56">
        <v>2</v>
      </c>
    </row>
    <row r="1234" ht="20.25" hidden="1" customHeight="1" spans="1:3">
      <c r="A1234" s="54">
        <v>2240102</v>
      </c>
      <c r="B1234" s="55" t="s">
        <v>117</v>
      </c>
      <c r="C1234" s="56">
        <f>IFERROR(VLOOKUP(A1234,#REF!,3,FALSE),0)</f>
        <v>0</v>
      </c>
    </row>
    <row r="1235" ht="20.25" hidden="1" customHeight="1" spans="1:3">
      <c r="A1235" s="54">
        <v>2240103</v>
      </c>
      <c r="B1235" s="55" t="s">
        <v>118</v>
      </c>
      <c r="C1235" s="56">
        <f>IFERROR(VLOOKUP(A1235,#REF!,3,FALSE),0)</f>
        <v>0</v>
      </c>
    </row>
    <row r="1236" ht="20.25" hidden="1" customHeight="1" spans="1:3">
      <c r="A1236" s="54">
        <v>2240104</v>
      </c>
      <c r="B1236" s="55" t="s">
        <v>1046</v>
      </c>
      <c r="C1236" s="56">
        <f>IFERROR(VLOOKUP(A1236,#REF!,3,FALSE),0)</f>
        <v>0</v>
      </c>
    </row>
    <row r="1237" ht="20.25" hidden="1" customHeight="1" spans="1:3">
      <c r="A1237" s="54">
        <v>2240105</v>
      </c>
      <c r="B1237" s="55" t="s">
        <v>1047</v>
      </c>
      <c r="C1237" s="56">
        <f>IFERROR(VLOOKUP(A1237,#REF!,3,FALSE),0)</f>
        <v>0</v>
      </c>
    </row>
    <row r="1238" ht="20.25" customHeight="1" spans="1:3">
      <c r="A1238" s="54">
        <v>2240106</v>
      </c>
      <c r="B1238" s="55" t="s">
        <v>1048</v>
      </c>
      <c r="C1238" s="56">
        <v>5</v>
      </c>
    </row>
    <row r="1239" ht="20.25" hidden="1" customHeight="1" spans="1:3">
      <c r="A1239" s="54">
        <v>2240108</v>
      </c>
      <c r="B1239" s="55" t="s">
        <v>1049</v>
      </c>
      <c r="C1239" s="56">
        <f>IFERROR(VLOOKUP(A1239,#REF!,3,FALSE),0)</f>
        <v>0</v>
      </c>
    </row>
    <row r="1240" ht="20.25" hidden="1" customHeight="1" spans="1:3">
      <c r="A1240" s="54">
        <v>2240109</v>
      </c>
      <c r="B1240" s="55" t="s">
        <v>1050</v>
      </c>
      <c r="C1240" s="56">
        <f>IFERROR(VLOOKUP(A1240,#REF!,3,FALSE),0)</f>
        <v>0</v>
      </c>
    </row>
    <row r="1241" ht="20.25" hidden="1" customHeight="1" spans="1:3">
      <c r="A1241" s="54">
        <v>2240150</v>
      </c>
      <c r="B1241" s="55" t="s">
        <v>125</v>
      </c>
      <c r="C1241" s="56">
        <f>IFERROR(VLOOKUP(A1241,#REF!,3,FALSE),0)</f>
        <v>0</v>
      </c>
    </row>
    <row r="1242" ht="20.25" hidden="1" customHeight="1" spans="1:3">
      <c r="A1242" s="54">
        <v>2240199</v>
      </c>
      <c r="B1242" s="55" t="s">
        <v>1051</v>
      </c>
      <c r="C1242" s="56">
        <f>IFERROR(VLOOKUP(A1242,#REF!,3,FALSE),0)</f>
        <v>0</v>
      </c>
    </row>
    <row r="1243" ht="20.25" hidden="1" customHeight="1" spans="1:3">
      <c r="A1243" s="52">
        <v>22402</v>
      </c>
      <c r="B1243" s="53" t="s">
        <v>1052</v>
      </c>
      <c r="C1243" s="51">
        <f>SUM(C1244:C1248)</f>
        <v>0</v>
      </c>
    </row>
    <row r="1244" ht="20.25" hidden="1" customHeight="1" spans="1:3">
      <c r="A1244" s="54">
        <v>2240201</v>
      </c>
      <c r="B1244" s="55" t="s">
        <v>116</v>
      </c>
      <c r="C1244" s="56">
        <f>IFERROR(VLOOKUP(A1244,#REF!,3,FALSE),0)</f>
        <v>0</v>
      </c>
    </row>
    <row r="1245" ht="20.25" hidden="1" customHeight="1" spans="1:3">
      <c r="A1245" s="54">
        <v>2240202</v>
      </c>
      <c r="B1245" s="55" t="s">
        <v>117</v>
      </c>
      <c r="C1245" s="56">
        <f>IFERROR(VLOOKUP(A1245,#REF!,3,FALSE),0)</f>
        <v>0</v>
      </c>
    </row>
    <row r="1246" ht="20.25" hidden="1" customHeight="1" spans="1:3">
      <c r="A1246" s="54">
        <v>2240203</v>
      </c>
      <c r="B1246" s="55" t="s">
        <v>118</v>
      </c>
      <c r="C1246" s="56">
        <f>IFERROR(VLOOKUP(A1246,#REF!,3,FALSE),0)</f>
        <v>0</v>
      </c>
    </row>
    <row r="1247" ht="20.25" hidden="1" customHeight="1" spans="1:3">
      <c r="A1247" s="54">
        <v>2240204</v>
      </c>
      <c r="B1247" s="55" t="s">
        <v>1053</v>
      </c>
      <c r="C1247" s="56">
        <f>IFERROR(VLOOKUP(A1247,#REF!,3,FALSE),0)</f>
        <v>0</v>
      </c>
    </row>
    <row r="1248" ht="20.25" hidden="1" customHeight="1" spans="1:3">
      <c r="A1248" s="54">
        <v>2240299</v>
      </c>
      <c r="B1248" s="55" t="s">
        <v>1054</v>
      </c>
      <c r="C1248" s="56">
        <f>IFERROR(VLOOKUP(A1248,#REF!,3,FALSE),0)</f>
        <v>0</v>
      </c>
    </row>
    <row r="1249" ht="20.25" hidden="1" customHeight="1" spans="1:3">
      <c r="A1249" s="52">
        <v>22404</v>
      </c>
      <c r="B1249" s="53" t="s">
        <v>1055</v>
      </c>
      <c r="C1249" s="51">
        <f>SUM(C1250:C1256)</f>
        <v>0</v>
      </c>
    </row>
    <row r="1250" ht="20.25" hidden="1" customHeight="1" spans="1:3">
      <c r="A1250" s="54">
        <v>2240401</v>
      </c>
      <c r="B1250" s="55" t="s">
        <v>116</v>
      </c>
      <c r="C1250" s="56">
        <f>IFERROR(VLOOKUP(A1250,#REF!,3,FALSE),0)</f>
        <v>0</v>
      </c>
    </row>
    <row r="1251" ht="20.25" hidden="1" customHeight="1" spans="1:3">
      <c r="A1251" s="54">
        <v>2240402</v>
      </c>
      <c r="B1251" s="55" t="s">
        <v>117</v>
      </c>
      <c r="C1251" s="56">
        <f>IFERROR(VLOOKUP(A1251,#REF!,3,FALSE),0)</f>
        <v>0</v>
      </c>
    </row>
    <row r="1252" ht="20.25" hidden="1" customHeight="1" spans="1:3">
      <c r="A1252" s="54">
        <v>2240403</v>
      </c>
      <c r="B1252" s="55" t="s">
        <v>118</v>
      </c>
      <c r="C1252" s="56">
        <f>IFERROR(VLOOKUP(A1252,#REF!,3,FALSE),0)</f>
        <v>0</v>
      </c>
    </row>
    <row r="1253" ht="20.25" hidden="1" customHeight="1" spans="1:3">
      <c r="A1253" s="54">
        <v>2240404</v>
      </c>
      <c r="B1253" s="55" t="s">
        <v>1056</v>
      </c>
      <c r="C1253" s="56">
        <f>IFERROR(VLOOKUP(A1253,#REF!,3,FALSE),0)</f>
        <v>0</v>
      </c>
    </row>
    <row r="1254" ht="20.25" hidden="1" customHeight="1" spans="1:3">
      <c r="A1254" s="54">
        <v>2240405</v>
      </c>
      <c r="B1254" s="55" t="s">
        <v>1057</v>
      </c>
      <c r="C1254" s="56">
        <f>IFERROR(VLOOKUP(A1254,#REF!,3,FALSE),0)</f>
        <v>0</v>
      </c>
    </row>
    <row r="1255" ht="20.25" hidden="1" customHeight="1" spans="1:3">
      <c r="A1255" s="54">
        <v>2240450</v>
      </c>
      <c r="B1255" s="55" t="s">
        <v>125</v>
      </c>
      <c r="C1255" s="56">
        <f>IFERROR(VLOOKUP(A1255,#REF!,3,FALSE),0)</f>
        <v>0</v>
      </c>
    </row>
    <row r="1256" ht="20.25" hidden="1" customHeight="1" spans="1:3">
      <c r="A1256" s="54">
        <v>2240499</v>
      </c>
      <c r="B1256" s="55" t="s">
        <v>1058</v>
      </c>
      <c r="C1256" s="56">
        <f>IFERROR(VLOOKUP(A1256,#REF!,3,FALSE),0)</f>
        <v>0</v>
      </c>
    </row>
    <row r="1257" ht="20.25" hidden="1" customHeight="1" spans="1:3">
      <c r="A1257" s="52">
        <v>22405</v>
      </c>
      <c r="B1257" s="53" t="s">
        <v>1059</v>
      </c>
      <c r="C1257" s="51">
        <f>SUM(C1258:C1269)</f>
        <v>0</v>
      </c>
    </row>
    <row r="1258" ht="20.25" hidden="1" customHeight="1" spans="1:3">
      <c r="A1258" s="54">
        <v>2240501</v>
      </c>
      <c r="B1258" s="55" t="s">
        <v>116</v>
      </c>
      <c r="C1258" s="56">
        <f>IFERROR(VLOOKUP(A1258,#REF!,3,FALSE),0)</f>
        <v>0</v>
      </c>
    </row>
    <row r="1259" ht="20.25" hidden="1" customHeight="1" spans="1:3">
      <c r="A1259" s="54">
        <v>2240502</v>
      </c>
      <c r="B1259" s="55" t="s">
        <v>117</v>
      </c>
      <c r="C1259" s="56">
        <f>IFERROR(VLOOKUP(A1259,#REF!,3,FALSE),0)</f>
        <v>0</v>
      </c>
    </row>
    <row r="1260" ht="20.25" hidden="1" customHeight="1" spans="1:3">
      <c r="A1260" s="54">
        <v>2240503</v>
      </c>
      <c r="B1260" s="55" t="s">
        <v>118</v>
      </c>
      <c r="C1260" s="56">
        <f>IFERROR(VLOOKUP(A1260,#REF!,3,FALSE),0)</f>
        <v>0</v>
      </c>
    </row>
    <row r="1261" ht="20.25" hidden="1" customHeight="1" spans="1:3">
      <c r="A1261" s="54">
        <v>2240504</v>
      </c>
      <c r="B1261" s="55" t="s">
        <v>1060</v>
      </c>
      <c r="C1261" s="56">
        <f>IFERROR(VLOOKUP(A1261,#REF!,3,FALSE),0)</f>
        <v>0</v>
      </c>
    </row>
    <row r="1262" ht="20.25" hidden="1" customHeight="1" spans="1:3">
      <c r="A1262" s="54">
        <v>2240505</v>
      </c>
      <c r="B1262" s="55" t="s">
        <v>1061</v>
      </c>
      <c r="C1262" s="56">
        <f>IFERROR(VLOOKUP(A1262,#REF!,3,FALSE),0)</f>
        <v>0</v>
      </c>
    </row>
    <row r="1263" ht="20.25" hidden="1" customHeight="1" spans="1:3">
      <c r="A1263" s="54">
        <v>2240506</v>
      </c>
      <c r="B1263" s="55" t="s">
        <v>1062</v>
      </c>
      <c r="C1263" s="56">
        <f>IFERROR(VLOOKUP(A1263,#REF!,3,FALSE),0)</f>
        <v>0</v>
      </c>
    </row>
    <row r="1264" ht="20.25" hidden="1" customHeight="1" spans="1:3">
      <c r="A1264" s="54">
        <v>2240507</v>
      </c>
      <c r="B1264" s="55" t="s">
        <v>1063</v>
      </c>
      <c r="C1264" s="56">
        <f>IFERROR(VLOOKUP(A1264,#REF!,3,FALSE),0)</f>
        <v>0</v>
      </c>
    </row>
    <row r="1265" ht="20.25" hidden="1" customHeight="1" spans="1:3">
      <c r="A1265" s="54">
        <v>2240508</v>
      </c>
      <c r="B1265" s="55" t="s">
        <v>1064</v>
      </c>
      <c r="C1265" s="56">
        <f>IFERROR(VLOOKUP(A1265,#REF!,3,FALSE),0)</f>
        <v>0</v>
      </c>
    </row>
    <row r="1266" ht="20.25" hidden="1" customHeight="1" spans="1:3">
      <c r="A1266" s="54">
        <v>2240509</v>
      </c>
      <c r="B1266" s="55" t="s">
        <v>1065</v>
      </c>
      <c r="C1266" s="56">
        <f>IFERROR(VLOOKUP(A1266,#REF!,3,FALSE),0)</f>
        <v>0</v>
      </c>
    </row>
    <row r="1267" ht="20.25" hidden="1" customHeight="1" spans="1:3">
      <c r="A1267" s="54">
        <v>2240510</v>
      </c>
      <c r="B1267" s="55" t="s">
        <v>1066</v>
      </c>
      <c r="C1267" s="56">
        <f>IFERROR(VLOOKUP(A1267,#REF!,3,FALSE),0)</f>
        <v>0</v>
      </c>
    </row>
    <row r="1268" ht="20.25" hidden="1" customHeight="1" spans="1:3">
      <c r="A1268" s="54">
        <v>2240550</v>
      </c>
      <c r="B1268" s="55" t="s">
        <v>1067</v>
      </c>
      <c r="C1268" s="56">
        <f>IFERROR(VLOOKUP(A1268,#REF!,3,FALSE),0)</f>
        <v>0</v>
      </c>
    </row>
    <row r="1269" ht="20.25" hidden="1" customHeight="1" spans="1:3">
      <c r="A1269" s="54">
        <v>2240599</v>
      </c>
      <c r="B1269" s="55" t="s">
        <v>1068</v>
      </c>
      <c r="C1269" s="56">
        <f>IFERROR(VLOOKUP(A1269,#REF!,3,FALSE),0)</f>
        <v>0</v>
      </c>
    </row>
    <row r="1270" ht="20.25" hidden="1" customHeight="1" spans="1:3">
      <c r="A1270" s="52">
        <v>22406</v>
      </c>
      <c r="B1270" s="53" t="s">
        <v>1069</v>
      </c>
      <c r="C1270" s="51">
        <f>SUM(C1271:C1273)</f>
        <v>0</v>
      </c>
    </row>
    <row r="1271" ht="20.25" hidden="1" customHeight="1" spans="1:3">
      <c r="A1271" s="54">
        <v>2240601</v>
      </c>
      <c r="B1271" s="55" t="s">
        <v>1070</v>
      </c>
      <c r="C1271" s="56">
        <f>IFERROR(VLOOKUP(A1271,#REF!,3,FALSE),0)</f>
        <v>0</v>
      </c>
    </row>
    <row r="1272" ht="20.25" hidden="1" customHeight="1" spans="1:3">
      <c r="A1272" s="54">
        <v>2240602</v>
      </c>
      <c r="B1272" s="55" t="s">
        <v>1071</v>
      </c>
      <c r="C1272" s="56">
        <f>IFERROR(VLOOKUP(A1272,#REF!,3,FALSE),0)</f>
        <v>0</v>
      </c>
    </row>
    <row r="1273" ht="20.25" hidden="1" customHeight="1" spans="1:3">
      <c r="A1273" s="54">
        <v>2240699</v>
      </c>
      <c r="B1273" s="55" t="s">
        <v>1072</v>
      </c>
      <c r="C1273" s="56">
        <f>IFERROR(VLOOKUP(A1273,#REF!,3,FALSE),0)</f>
        <v>0</v>
      </c>
    </row>
    <row r="1274" ht="20.25" customHeight="1" spans="1:3">
      <c r="A1274" s="52">
        <v>22407</v>
      </c>
      <c r="B1274" s="53" t="s">
        <v>1073</v>
      </c>
      <c r="C1274" s="51">
        <f>SUM(C1275:C1277)</f>
        <v>2</v>
      </c>
    </row>
    <row r="1275" ht="20.25" hidden="1" customHeight="1" spans="1:3">
      <c r="A1275" s="54">
        <v>2240703</v>
      </c>
      <c r="B1275" s="55" t="s">
        <v>1074</v>
      </c>
      <c r="C1275" s="56">
        <f>IFERROR(VLOOKUP(A1275,#REF!,3,FALSE),0)</f>
        <v>0</v>
      </c>
    </row>
    <row r="1276" ht="20.25" hidden="1" customHeight="1" spans="1:3">
      <c r="A1276" s="54">
        <v>2240704</v>
      </c>
      <c r="B1276" s="55" t="s">
        <v>1075</v>
      </c>
      <c r="C1276" s="56">
        <f>IFERROR(VLOOKUP(A1276,#REF!,3,FALSE),0)</f>
        <v>0</v>
      </c>
    </row>
    <row r="1277" ht="20.25" customHeight="1" spans="1:3">
      <c r="A1277" s="54">
        <v>2240799</v>
      </c>
      <c r="B1277" s="55" t="s">
        <v>1076</v>
      </c>
      <c r="C1277" s="56">
        <v>2</v>
      </c>
    </row>
    <row r="1278" ht="20.25" hidden="1" customHeight="1" spans="1:3">
      <c r="A1278" s="52">
        <v>22499</v>
      </c>
      <c r="B1278" s="53" t="s">
        <v>1077</v>
      </c>
      <c r="C1278" s="51">
        <f>C1279</f>
        <v>0</v>
      </c>
    </row>
    <row r="1279" s="41" customFormat="1" ht="20.25" hidden="1" customHeight="1" spans="1:6">
      <c r="A1279" s="54">
        <v>2249999</v>
      </c>
      <c r="B1279" s="55" t="s">
        <v>1078</v>
      </c>
      <c r="C1279" s="56">
        <f>IFERROR(VLOOKUP(A1279,#REF!,3,FALSE),0)</f>
        <v>0</v>
      </c>
      <c r="F1279" s="63"/>
    </row>
    <row r="1280" ht="20.25" hidden="1" customHeight="1" spans="1:3">
      <c r="A1280" s="52">
        <v>227</v>
      </c>
      <c r="B1280" s="53" t="s">
        <v>39</v>
      </c>
      <c r="C1280" s="51">
        <f>IFERROR(VLOOKUP(A1280,#REF!,5,0),0)</f>
        <v>0</v>
      </c>
    </row>
    <row r="1281" ht="20.25" hidden="1" customHeight="1" spans="1:3">
      <c r="A1281" s="52">
        <v>229</v>
      </c>
      <c r="B1281" s="53" t="s">
        <v>40</v>
      </c>
      <c r="C1281" s="51">
        <f>C1282+C1284</f>
        <v>0</v>
      </c>
    </row>
    <row r="1282" ht="20.25" hidden="1" customHeight="1" spans="1:3">
      <c r="A1282" s="52">
        <v>22902</v>
      </c>
      <c r="B1282" s="53" t="s">
        <v>1079</v>
      </c>
      <c r="C1282" s="51">
        <f>C1283</f>
        <v>0</v>
      </c>
    </row>
    <row r="1283" s="41" customFormat="1" ht="20.25" hidden="1" customHeight="1" spans="1:6">
      <c r="A1283" s="54">
        <v>2290201</v>
      </c>
      <c r="B1283" s="55" t="s">
        <v>1080</v>
      </c>
      <c r="C1283" s="56">
        <f>IFERROR(VLOOKUP(A1283,#REF!,3,FALSE),0)</f>
        <v>0</v>
      </c>
      <c r="F1283" s="63"/>
    </row>
    <row r="1284" ht="20.25" hidden="1" customHeight="1" spans="1:3">
      <c r="A1284" s="52">
        <v>22999</v>
      </c>
      <c r="B1284" s="53" t="s">
        <v>950</v>
      </c>
      <c r="C1284" s="51">
        <f>C1285</f>
        <v>0</v>
      </c>
    </row>
    <row r="1285" ht="20.25" hidden="1" customHeight="1" spans="1:3">
      <c r="A1285" s="54">
        <v>2299999</v>
      </c>
      <c r="B1285" s="55" t="s">
        <v>40</v>
      </c>
      <c r="C1285" s="56">
        <f>IFERROR(VLOOKUP(A1285,#REF!,3,FALSE),0)</f>
        <v>0</v>
      </c>
    </row>
    <row r="1286" ht="20.25" hidden="1" customHeight="1" spans="1:3">
      <c r="A1286" s="52">
        <v>232</v>
      </c>
      <c r="B1286" s="53" t="s">
        <v>41</v>
      </c>
      <c r="C1286" s="51">
        <f>C1287+C1288+C1289</f>
        <v>0</v>
      </c>
    </row>
    <row r="1287" ht="20.25" hidden="1" customHeight="1" spans="1:3">
      <c r="A1287" s="52">
        <v>23201</v>
      </c>
      <c r="B1287" s="53" t="s">
        <v>1081</v>
      </c>
      <c r="C1287" s="51">
        <f>IFERROR(VLOOKUP(A1287,#REF!,5,0),0)</f>
        <v>0</v>
      </c>
    </row>
    <row r="1288" ht="20.25" hidden="1" customHeight="1" spans="1:3">
      <c r="A1288" s="52">
        <v>23202</v>
      </c>
      <c r="B1288" s="53" t="s">
        <v>1082</v>
      </c>
      <c r="C1288" s="51">
        <f>IFERROR(VLOOKUP(A1288,#REF!,5,0),0)</f>
        <v>0</v>
      </c>
    </row>
    <row r="1289" ht="20.25" hidden="1" customHeight="1" spans="1:3">
      <c r="A1289" s="52">
        <v>23203</v>
      </c>
      <c r="B1289" s="53" t="s">
        <v>1083</v>
      </c>
      <c r="C1289" s="51">
        <f>SUM(C1290:C1293)</f>
        <v>0</v>
      </c>
    </row>
    <row r="1290" ht="20.25" hidden="1" customHeight="1" spans="1:3">
      <c r="A1290" s="54">
        <v>2320301</v>
      </c>
      <c r="B1290" s="55" t="s">
        <v>1084</v>
      </c>
      <c r="C1290" s="56">
        <f>IFERROR(VLOOKUP(A1290,#REF!,3,FALSE),0)</f>
        <v>0</v>
      </c>
    </row>
    <row r="1291" ht="20.25" hidden="1" customHeight="1" spans="1:3">
      <c r="A1291" s="54">
        <v>2320302</v>
      </c>
      <c r="B1291" s="55" t="s">
        <v>1085</v>
      </c>
      <c r="C1291" s="56">
        <f>IFERROR(VLOOKUP(A1291,#REF!,3,FALSE),0)</f>
        <v>0</v>
      </c>
    </row>
    <row r="1292" ht="20.25" hidden="1" customHeight="1" spans="1:3">
      <c r="A1292" s="54">
        <v>2320303</v>
      </c>
      <c r="B1292" s="55" t="s">
        <v>1086</v>
      </c>
      <c r="C1292" s="56">
        <f>IFERROR(VLOOKUP(A1292,#REF!,3,FALSE),0)</f>
        <v>0</v>
      </c>
    </row>
    <row r="1293" ht="20.25" hidden="1" customHeight="1" spans="1:3">
      <c r="A1293" s="54">
        <v>2320399</v>
      </c>
      <c r="B1293" s="55" t="s">
        <v>1087</v>
      </c>
      <c r="C1293" s="56">
        <f>IFERROR(VLOOKUP(A1293,#REF!,3,FALSE),0)</f>
        <v>0</v>
      </c>
    </row>
    <row r="1294" ht="20.25" hidden="1" customHeight="1" spans="1:3">
      <c r="A1294" s="52">
        <v>233</v>
      </c>
      <c r="B1294" s="53" t="s">
        <v>42</v>
      </c>
      <c r="C1294" s="51">
        <f>C1295+C1296+C1297</f>
        <v>0</v>
      </c>
    </row>
    <row r="1295" ht="20.25" hidden="1" customHeight="1" spans="1:3">
      <c r="A1295" s="52">
        <v>23301</v>
      </c>
      <c r="B1295" s="53" t="s">
        <v>1088</v>
      </c>
      <c r="C1295" s="56">
        <f>IFERROR(VLOOKUP(A1295,#REF!,3,FALSE),0)</f>
        <v>0</v>
      </c>
    </row>
    <row r="1296" ht="20.25" hidden="1" customHeight="1" spans="1:3">
      <c r="A1296" s="52">
        <v>23302</v>
      </c>
      <c r="B1296" s="53" t="s">
        <v>1089</v>
      </c>
      <c r="C1296" s="56">
        <f>IFERROR(VLOOKUP(A1296,#REF!,3,FALSE),0)</f>
        <v>0</v>
      </c>
    </row>
    <row r="1297" ht="20.25" hidden="1" customHeight="1" spans="1:3">
      <c r="A1297" s="52">
        <v>23303</v>
      </c>
      <c r="B1297" s="53" t="s">
        <v>1090</v>
      </c>
      <c r="C1297" s="56">
        <f>IFERROR(VLOOKUP(A1297,#REF!,3,FALSE),0)</f>
        <v>0</v>
      </c>
    </row>
    <row r="1298" ht="20.45" customHeight="1" spans="1:3">
      <c r="A1298" s="64" t="s">
        <v>43</v>
      </c>
      <c r="B1298" s="65"/>
      <c r="C1298" s="66">
        <f>C1299+C1300</f>
        <v>5188</v>
      </c>
    </row>
    <row r="1299" ht="20.45" customHeight="1" spans="1:3">
      <c r="A1299" s="53">
        <v>2300601</v>
      </c>
      <c r="B1299" s="67" t="s">
        <v>1091</v>
      </c>
      <c r="C1299" s="66">
        <v>1357</v>
      </c>
    </row>
    <row r="1300" ht="20.45" customHeight="1" spans="1:3">
      <c r="A1300" s="53">
        <v>2300602</v>
      </c>
      <c r="B1300" s="67" t="s">
        <v>1092</v>
      </c>
      <c r="C1300" s="66">
        <f>C1301+C1302+C1303+C1304+C1305</f>
        <v>3831</v>
      </c>
    </row>
    <row r="1301" ht="20.45" customHeight="1" spans="1:3">
      <c r="A1301" s="53"/>
      <c r="B1301" s="67" t="s">
        <v>1093</v>
      </c>
      <c r="C1301" s="68">
        <v>451</v>
      </c>
    </row>
    <row r="1302" ht="20.45" customHeight="1" spans="1:3">
      <c r="A1302" s="53"/>
      <c r="B1302" s="67" t="s">
        <v>1094</v>
      </c>
      <c r="C1302" s="68">
        <v>552</v>
      </c>
    </row>
    <row r="1303" ht="20.45" customHeight="1" spans="1:3">
      <c r="A1303" s="53"/>
      <c r="B1303" s="67" t="s">
        <v>1095</v>
      </c>
      <c r="C1303" s="69">
        <v>101</v>
      </c>
    </row>
    <row r="1304" ht="20.45" customHeight="1" spans="1:3">
      <c r="A1304" s="53"/>
      <c r="B1304" s="67" t="s">
        <v>1096</v>
      </c>
      <c r="C1304" s="68">
        <v>1792</v>
      </c>
    </row>
    <row r="1305" ht="20.45" customHeight="1" spans="1:3">
      <c r="A1305" s="53"/>
      <c r="B1305" s="67" t="s">
        <v>1097</v>
      </c>
      <c r="C1305" s="66">
        <v>935</v>
      </c>
    </row>
    <row r="1306" ht="20.45" customHeight="1" spans="1:3">
      <c r="A1306" s="64" t="s">
        <v>44</v>
      </c>
      <c r="B1306" s="65"/>
      <c r="C1306" s="70">
        <f>C1307</f>
        <v>0</v>
      </c>
    </row>
    <row r="1307" ht="20.45" hidden="1" customHeight="1" spans="1:3">
      <c r="A1307" s="52">
        <v>23103</v>
      </c>
      <c r="B1307" s="53" t="s">
        <v>1098</v>
      </c>
      <c r="C1307" s="51">
        <f>C1308</f>
        <v>0</v>
      </c>
    </row>
    <row r="1308" ht="20.45" hidden="1" customHeight="1" spans="1:3">
      <c r="A1308" s="71">
        <v>2310301</v>
      </c>
      <c r="B1308" s="55" t="s">
        <v>1099</v>
      </c>
      <c r="C1308" s="56">
        <f>IFERROR(VLOOKUP(A1308,#REF!,3,FALSE),0)</f>
        <v>0</v>
      </c>
    </row>
    <row r="1309" ht="20.45" customHeight="1" spans="1:3">
      <c r="A1309" s="64" t="s">
        <v>45</v>
      </c>
      <c r="B1309" s="65"/>
      <c r="C1309" s="70">
        <f>C1310</f>
        <v>0</v>
      </c>
    </row>
    <row r="1310" ht="20.45" hidden="1" customHeight="1" spans="1:3">
      <c r="A1310" s="52">
        <v>23009</v>
      </c>
      <c r="B1310" s="53" t="s">
        <v>1100</v>
      </c>
      <c r="C1310" s="51">
        <f>ROUND(C1312-C6-C1298-C1306,0)</f>
        <v>0</v>
      </c>
    </row>
    <row r="1311" ht="20.45" hidden="1" customHeight="1" spans="1:3">
      <c r="A1311" s="64" t="s">
        <v>46</v>
      </c>
      <c r="B1311" s="65"/>
      <c r="C1311" s="72"/>
    </row>
    <row r="1312" ht="20.45" customHeight="1" spans="1:3">
      <c r="A1312" s="73" t="s">
        <v>48</v>
      </c>
      <c r="B1312" s="73"/>
      <c r="C1312" s="66">
        <f>镇一般预算收入!C78</f>
        <v>20594</v>
      </c>
    </row>
    <row r="1313" ht="17.45" customHeight="1"/>
    <row r="1314" ht="17.45" customHeight="1"/>
    <row r="1315" ht="17.45" customHeight="1"/>
  </sheetData>
  <autoFilter ref="A5:F1312">
    <filterColumn colId="2">
      <filters>
        <filter val="-"/>
        <filter val="100"/>
        <filter val="500"/>
        <filter val="1"/>
        <filter val="101"/>
        <filter val="2"/>
        <filter val="202"/>
        <filter val="3"/>
        <filter val="103"/>
        <filter val="4"/>
        <filter val="5"/>
        <filter val="6"/>
        <filter val="506"/>
        <filter val="15,406"/>
        <filter val="7"/>
        <filter val="1,007"/>
        <filter val="8"/>
        <filter val="9"/>
        <filter val="10"/>
        <filter val="11"/>
        <filter val="12"/>
        <filter val="112"/>
        <filter val="13"/>
        <filter val="14"/>
        <filter val="15"/>
        <filter val="16"/>
        <filter val="3,716"/>
        <filter val="217"/>
        <filter val="1,618"/>
        <filter val="20"/>
        <filter val="220"/>
        <filter val="21"/>
        <filter val="221"/>
        <filter val="22"/>
        <filter val="3,523"/>
        <filter val="30"/>
        <filter val="134"/>
        <filter val="237"/>
        <filter val="338"/>
        <filter val="239"/>
        <filter val="3,340"/>
        <filter val="41"/>
        <filter val="545"/>
        <filter val="46"/>
        <filter val="146"/>
        <filter val="346"/>
        <filter val="47"/>
        <filter val="48"/>
        <filter val="49"/>
        <filter val="1,749"/>
        <filter val="350"/>
        <filter val="451"/>
        <filter val="552"/>
        <filter val="53"/>
        <filter val="353"/>
        <filter val="853"/>
        <filter val="54"/>
        <filter val="55"/>
        <filter val="155"/>
        <filter val="359"/>
        <filter val="459"/>
        <filter val="64"/>
        <filter val="364"/>
        <filter val="1,664"/>
        <filter val="68"/>
        <filter val="70"/>
        <filter val="570"/>
        <filter val="2,770"/>
        <filter val="171"/>
        <filter val="74"/>
        <filter val="1,674"/>
        <filter val="76"/>
        <filter val="577"/>
        <filter val="78"/>
        <filter val="182"/>
        <filter val="85"/>
        <filter val="185"/>
        <filter val="1,185"/>
        <filter val="5,188"/>
        <filter val="190"/>
        <filter val="290"/>
        <filter val="590"/>
        <filter val="1792"/>
        <filter val="3,792"/>
        <filter val="693"/>
        <filter val="20,594"/>
        <filter val="96"/>
        <filter val="696"/>
        <filter val="1,396"/>
        <filter val="997"/>
        <filter val="1,699"/>
      </filters>
    </filterColumn>
    <extLst/>
  </autoFilter>
  <mergeCells count="8">
    <mergeCell ref="A2:C2"/>
    <mergeCell ref="A3:C3"/>
    <mergeCell ref="A6:B6"/>
    <mergeCell ref="A1298:B1298"/>
    <mergeCell ref="A1306:B1306"/>
    <mergeCell ref="A1309:B1309"/>
    <mergeCell ref="A1311:B1311"/>
    <mergeCell ref="A1312:B1312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83"/>
  <sheetViews>
    <sheetView workbookViewId="0">
      <pane ySplit="5" topLeftCell="A24" activePane="bottomLeft" state="frozen"/>
      <selection/>
      <selection pane="bottomLeft" activeCell="H57" sqref="H57"/>
    </sheetView>
  </sheetViews>
  <sheetFormatPr defaultColWidth="9" defaultRowHeight="14.25" outlineLevelCol="4"/>
  <cols>
    <col min="1" max="1" width="13" style="8" customWidth="1"/>
    <col min="2" max="2" width="43.75" style="8" customWidth="1"/>
    <col min="3" max="3" width="19.625" style="9" customWidth="1"/>
    <col min="4" max="16384" width="9" style="8"/>
  </cols>
  <sheetData>
    <row r="1" spans="1:1">
      <c r="A1" s="7"/>
    </row>
    <row r="2" ht="55.5" customHeight="1" spans="1:3">
      <c r="A2" s="10" t="s">
        <v>0</v>
      </c>
      <c r="B2" s="10"/>
      <c r="C2" s="11"/>
    </row>
    <row r="3" ht="19.5" customHeight="1" spans="1:3">
      <c r="A3" s="12" t="s">
        <v>1101</v>
      </c>
      <c r="B3" s="12"/>
      <c r="C3" s="13"/>
    </row>
    <row r="4" ht="19.5" customHeight="1" spans="3:3">
      <c r="C4" s="14" t="s">
        <v>1</v>
      </c>
    </row>
    <row r="5" s="4" customFormat="1" ht="36.75" customHeight="1" spans="1:3">
      <c r="A5" s="15" t="s">
        <v>4</v>
      </c>
      <c r="B5" s="15" t="s">
        <v>5</v>
      </c>
      <c r="C5" s="16" t="s">
        <v>6</v>
      </c>
    </row>
    <row r="6" s="5" customFormat="1" ht="20.25" customHeight="1" spans="1:3">
      <c r="A6" s="17" t="s">
        <v>8</v>
      </c>
      <c r="B6" s="18"/>
      <c r="C6" s="19">
        <f>C7+C12+C23+C31+C38+C42+C45+C49+C52+C58+C61+C66+C69</f>
        <v>15406</v>
      </c>
    </row>
    <row r="7" s="5" customFormat="1" ht="20.25" customHeight="1" spans="1:5">
      <c r="A7" s="20">
        <v>501</v>
      </c>
      <c r="B7" s="20" t="s">
        <v>1102</v>
      </c>
      <c r="C7" s="19">
        <f>SUM(C8:C11)</f>
        <v>6597</v>
      </c>
      <c r="E7" s="6"/>
    </row>
    <row r="8" s="6" customFormat="1" ht="20.25" customHeight="1" spans="1:3">
      <c r="A8" s="21">
        <v>50101</v>
      </c>
      <c r="B8" s="22" t="s">
        <v>1103</v>
      </c>
      <c r="C8" s="23">
        <v>4634</v>
      </c>
    </row>
    <row r="9" s="6" customFormat="1" ht="20.25" customHeight="1" spans="1:3">
      <c r="A9" s="21">
        <v>50102</v>
      </c>
      <c r="B9" s="22" t="s">
        <v>1104</v>
      </c>
      <c r="C9" s="23">
        <v>1104</v>
      </c>
    </row>
    <row r="10" s="6" customFormat="1" ht="20.25" customHeight="1" spans="1:3">
      <c r="A10" s="21">
        <v>50103</v>
      </c>
      <c r="B10" s="22" t="s">
        <v>1000</v>
      </c>
      <c r="C10" s="23">
        <v>401</v>
      </c>
    </row>
    <row r="11" s="6" customFormat="1" ht="20.25" customHeight="1" spans="1:3">
      <c r="A11" s="21">
        <v>50199</v>
      </c>
      <c r="B11" s="22" t="s">
        <v>1105</v>
      </c>
      <c r="C11" s="23">
        <v>458</v>
      </c>
    </row>
    <row r="12" s="5" customFormat="1" ht="20.25" customHeight="1" spans="1:3">
      <c r="A12" s="20">
        <v>502</v>
      </c>
      <c r="B12" s="20" t="s">
        <v>1106</v>
      </c>
      <c r="C12" s="19">
        <f>SUM(C13:C22)</f>
        <v>2640</v>
      </c>
    </row>
    <row r="13" s="6" customFormat="1" ht="20.25" customHeight="1" spans="1:3">
      <c r="A13" s="21">
        <v>50201</v>
      </c>
      <c r="B13" s="22" t="s">
        <v>1107</v>
      </c>
      <c r="C13" s="23">
        <v>1180</v>
      </c>
    </row>
    <row r="14" s="6" customFormat="1" ht="20.25" customHeight="1" spans="1:3">
      <c r="A14" s="21">
        <v>50202</v>
      </c>
      <c r="B14" s="22" t="s">
        <v>1108</v>
      </c>
      <c r="C14" s="23">
        <v>9</v>
      </c>
    </row>
    <row r="15" s="6" customFormat="1" ht="20.25" hidden="1" customHeight="1" spans="1:3">
      <c r="A15" s="21">
        <v>50203</v>
      </c>
      <c r="B15" s="22" t="s">
        <v>1109</v>
      </c>
      <c r="C15" s="24">
        <v>0</v>
      </c>
    </row>
    <row r="16" s="6" customFormat="1" ht="20.25" customHeight="1" spans="1:3">
      <c r="A16" s="21">
        <v>50204</v>
      </c>
      <c r="B16" s="22" t="s">
        <v>1110</v>
      </c>
      <c r="C16" s="23">
        <v>90</v>
      </c>
    </row>
    <row r="17" s="6" customFormat="1" ht="20.25" customHeight="1" spans="1:3">
      <c r="A17" s="21">
        <v>50205</v>
      </c>
      <c r="B17" s="22" t="s">
        <v>1111</v>
      </c>
      <c r="C17" s="23">
        <v>173</v>
      </c>
    </row>
    <row r="18" s="6" customFormat="1" ht="20.25" customHeight="1" spans="1:3">
      <c r="A18" s="21">
        <v>50206</v>
      </c>
      <c r="B18" s="22" t="s">
        <v>1112</v>
      </c>
      <c r="C18" s="23">
        <v>3</v>
      </c>
    </row>
    <row r="19" s="6" customFormat="1" ht="20.25" hidden="1" customHeight="1" spans="1:3">
      <c r="A19" s="21">
        <v>50207</v>
      </c>
      <c r="B19" s="22" t="s">
        <v>1113</v>
      </c>
      <c r="C19" s="24">
        <v>0</v>
      </c>
    </row>
    <row r="20" s="6" customFormat="1" ht="20.25" customHeight="1" spans="1:3">
      <c r="A20" s="21">
        <v>50208</v>
      </c>
      <c r="B20" s="22" t="s">
        <v>1114</v>
      </c>
      <c r="C20" s="23">
        <v>15</v>
      </c>
    </row>
    <row r="21" s="6" customFormat="1" ht="20.25" customHeight="1" spans="1:3">
      <c r="A21" s="21">
        <v>50209</v>
      </c>
      <c r="B21" s="22" t="s">
        <v>1115</v>
      </c>
      <c r="C21" s="23">
        <v>4</v>
      </c>
    </row>
    <row r="22" s="6" customFormat="1" ht="20.25" customHeight="1" spans="1:3">
      <c r="A22" s="21">
        <v>50299</v>
      </c>
      <c r="B22" s="22" t="s">
        <v>1116</v>
      </c>
      <c r="C22" s="23">
        <v>1166</v>
      </c>
    </row>
    <row r="23" s="5" customFormat="1" ht="20.25" customHeight="1" spans="1:3">
      <c r="A23" s="20">
        <v>503</v>
      </c>
      <c r="B23" s="20" t="s">
        <v>1117</v>
      </c>
      <c r="C23" s="19">
        <f>SUM(C24:C30)</f>
        <v>3489</v>
      </c>
    </row>
    <row r="24" s="6" customFormat="1" ht="20.25" customHeight="1" spans="1:3">
      <c r="A24" s="21">
        <v>50301</v>
      </c>
      <c r="B24" s="22" t="s">
        <v>1118</v>
      </c>
      <c r="C24" s="23">
        <v>20</v>
      </c>
    </row>
    <row r="25" s="6" customFormat="1" ht="20.25" customHeight="1" spans="1:3">
      <c r="A25" s="21">
        <v>50302</v>
      </c>
      <c r="B25" s="22" t="s">
        <v>1119</v>
      </c>
      <c r="C25" s="23">
        <v>105</v>
      </c>
    </row>
    <row r="26" s="6" customFormat="1" ht="20.25" customHeight="1" spans="1:3">
      <c r="A26" s="21">
        <v>50303</v>
      </c>
      <c r="B26" s="22" t="s">
        <v>1120</v>
      </c>
      <c r="C26" s="23">
        <v>16</v>
      </c>
    </row>
    <row r="27" s="6" customFormat="1" ht="20.25" hidden="1" customHeight="1" spans="1:3">
      <c r="A27" s="21">
        <v>50305</v>
      </c>
      <c r="B27" s="22" t="s">
        <v>1121</v>
      </c>
      <c r="C27" s="24">
        <v>0</v>
      </c>
    </row>
    <row r="28" s="6" customFormat="1" ht="20.25" hidden="1" customHeight="1" spans="1:3">
      <c r="A28" s="21">
        <v>50306</v>
      </c>
      <c r="B28" s="22" t="s">
        <v>1122</v>
      </c>
      <c r="C28" s="24">
        <v>0</v>
      </c>
    </row>
    <row r="29" s="6" customFormat="1" ht="20.25" hidden="1" customHeight="1" spans="1:3">
      <c r="A29" s="21">
        <v>50307</v>
      </c>
      <c r="B29" s="22" t="s">
        <v>1123</v>
      </c>
      <c r="C29" s="24">
        <v>0</v>
      </c>
    </row>
    <row r="30" s="6" customFormat="1" ht="20.25" customHeight="1" spans="1:3">
      <c r="A30" s="21">
        <v>50399</v>
      </c>
      <c r="B30" s="22" t="s">
        <v>1124</v>
      </c>
      <c r="C30" s="23">
        <v>3348</v>
      </c>
    </row>
    <row r="31" s="5" customFormat="1" ht="20.25" hidden="1" customHeight="1" spans="1:3">
      <c r="A31" s="20">
        <v>504</v>
      </c>
      <c r="B31" s="20" t="s">
        <v>1125</v>
      </c>
      <c r="C31" s="25">
        <f>SUM(C32:C37)</f>
        <v>0</v>
      </c>
    </row>
    <row r="32" s="6" customFormat="1" ht="20.25" hidden="1" customHeight="1" spans="1:3">
      <c r="A32" s="21">
        <v>50401</v>
      </c>
      <c r="B32" s="22" t="s">
        <v>1118</v>
      </c>
      <c r="C32" s="26"/>
    </row>
    <row r="33" s="6" customFormat="1" ht="20.25" hidden="1" customHeight="1" spans="1:3">
      <c r="A33" s="21">
        <v>50402</v>
      </c>
      <c r="B33" s="22" t="s">
        <v>1119</v>
      </c>
      <c r="C33" s="26"/>
    </row>
    <row r="34" s="6" customFormat="1" ht="20.25" hidden="1" customHeight="1" spans="1:3">
      <c r="A34" s="21">
        <v>50403</v>
      </c>
      <c r="B34" s="22" t="s">
        <v>1120</v>
      </c>
      <c r="C34" s="26"/>
    </row>
    <row r="35" s="6" customFormat="1" ht="20.25" hidden="1" customHeight="1" spans="1:3">
      <c r="A35" s="21">
        <v>50404</v>
      </c>
      <c r="B35" s="22" t="s">
        <v>1122</v>
      </c>
      <c r="C35" s="26"/>
    </row>
    <row r="36" s="6" customFormat="1" ht="20.25" hidden="1" customHeight="1" spans="1:3">
      <c r="A36" s="21">
        <v>50405</v>
      </c>
      <c r="B36" s="22" t="s">
        <v>1123</v>
      </c>
      <c r="C36" s="26"/>
    </row>
    <row r="37" s="6" customFormat="1" ht="20.25" hidden="1" customHeight="1" spans="1:3">
      <c r="A37" s="21">
        <v>50499</v>
      </c>
      <c r="B37" s="22" t="s">
        <v>1124</v>
      </c>
      <c r="C37" s="26"/>
    </row>
    <row r="38" s="5" customFormat="1" ht="20.25" hidden="1" customHeight="1" spans="1:3">
      <c r="A38" s="20">
        <v>505</v>
      </c>
      <c r="B38" s="20" t="s">
        <v>1126</v>
      </c>
      <c r="C38" s="25">
        <f>SUM(C39:C41)</f>
        <v>0</v>
      </c>
    </row>
    <row r="39" s="6" customFormat="1" ht="20.25" hidden="1" customHeight="1" spans="1:3">
      <c r="A39" s="21">
        <v>50501</v>
      </c>
      <c r="B39" s="22" t="s">
        <v>1127</v>
      </c>
      <c r="C39" s="26"/>
    </row>
    <row r="40" s="6" customFormat="1" ht="20.25" hidden="1" customHeight="1" spans="1:3">
      <c r="A40" s="21">
        <v>50502</v>
      </c>
      <c r="B40" s="22" t="s">
        <v>1128</v>
      </c>
      <c r="C40" s="26"/>
    </row>
    <row r="41" s="6" customFormat="1" ht="20.25" hidden="1" customHeight="1" spans="1:3">
      <c r="A41" s="21">
        <v>50599</v>
      </c>
      <c r="B41" s="22" t="s">
        <v>1129</v>
      </c>
      <c r="C41" s="26"/>
    </row>
    <row r="42" s="5" customFormat="1" ht="20.25" hidden="1" customHeight="1" spans="1:3">
      <c r="A42" s="20">
        <v>506</v>
      </c>
      <c r="B42" s="20" t="s">
        <v>1130</v>
      </c>
      <c r="C42" s="25">
        <f>SUM(C43:C44)</f>
        <v>0</v>
      </c>
    </row>
    <row r="43" s="6" customFormat="1" ht="20.25" hidden="1" customHeight="1" spans="1:3">
      <c r="A43" s="21">
        <v>50601</v>
      </c>
      <c r="B43" s="22" t="s">
        <v>1131</v>
      </c>
      <c r="C43" s="26"/>
    </row>
    <row r="44" s="6" customFormat="1" ht="20.25" hidden="1" customHeight="1" spans="1:3">
      <c r="A44" s="21">
        <v>50602</v>
      </c>
      <c r="B44" s="22" t="s">
        <v>1132</v>
      </c>
      <c r="C44" s="26"/>
    </row>
    <row r="45" s="5" customFormat="1" ht="20.25" customHeight="1" spans="1:3">
      <c r="A45" s="20">
        <v>507</v>
      </c>
      <c r="B45" s="20" t="s">
        <v>1133</v>
      </c>
      <c r="C45" s="19">
        <f>SUM(C46:C48)</f>
        <v>3</v>
      </c>
    </row>
    <row r="46" s="6" customFormat="1" ht="20.25" hidden="1" customHeight="1" spans="1:3">
      <c r="A46" s="21">
        <v>50701</v>
      </c>
      <c r="B46" s="22" t="s">
        <v>1134</v>
      </c>
      <c r="C46" s="26"/>
    </row>
    <row r="47" s="6" customFormat="1" ht="20.25" hidden="1" customHeight="1" spans="1:3">
      <c r="A47" s="21">
        <v>50702</v>
      </c>
      <c r="B47" s="22" t="s">
        <v>1135</v>
      </c>
      <c r="C47" s="26"/>
    </row>
    <row r="48" s="6" customFormat="1" ht="20.25" customHeight="1" spans="1:3">
      <c r="A48" s="21">
        <v>50799</v>
      </c>
      <c r="B48" s="22" t="s">
        <v>1136</v>
      </c>
      <c r="C48" s="23">
        <v>3</v>
      </c>
    </row>
    <row r="49" s="5" customFormat="1" ht="20.25" hidden="1" customHeight="1" spans="1:3">
      <c r="A49" s="20">
        <v>508</v>
      </c>
      <c r="B49" s="20" t="s">
        <v>1137</v>
      </c>
      <c r="C49" s="25">
        <f>SUM(C50:C51)</f>
        <v>0</v>
      </c>
    </row>
    <row r="50" s="6" customFormat="1" ht="20.25" hidden="1" customHeight="1" spans="1:3">
      <c r="A50" s="21">
        <v>50801</v>
      </c>
      <c r="B50" s="22" t="s">
        <v>1138</v>
      </c>
      <c r="C50" s="26"/>
    </row>
    <row r="51" s="6" customFormat="1" ht="20.25" hidden="1" customHeight="1" spans="1:3">
      <c r="A51" s="21">
        <v>50802</v>
      </c>
      <c r="B51" s="22" t="s">
        <v>1139</v>
      </c>
      <c r="C51" s="26"/>
    </row>
    <row r="52" s="5" customFormat="1" ht="20.25" customHeight="1" spans="1:3">
      <c r="A52" s="20">
        <v>509</v>
      </c>
      <c r="B52" s="20" t="s">
        <v>1140</v>
      </c>
      <c r="C52" s="19">
        <f>SUM(C53:C57)</f>
        <v>2327</v>
      </c>
    </row>
    <row r="53" s="6" customFormat="1" ht="20.25" customHeight="1" spans="1:3">
      <c r="A53" s="21">
        <v>50901</v>
      </c>
      <c r="B53" s="22" t="s">
        <v>1141</v>
      </c>
      <c r="C53" s="23">
        <v>659</v>
      </c>
    </row>
    <row r="54" s="6" customFormat="1" ht="20.25" customHeight="1" spans="1:3">
      <c r="A54" s="21">
        <v>50902</v>
      </c>
      <c r="B54" s="22" t="s">
        <v>1142</v>
      </c>
      <c r="C54" s="23">
        <v>29</v>
      </c>
    </row>
    <row r="55" s="6" customFormat="1" ht="20.25" customHeight="1" spans="1:3">
      <c r="A55" s="21">
        <v>50903</v>
      </c>
      <c r="B55" s="22" t="s">
        <v>1143</v>
      </c>
      <c r="C55" s="23">
        <v>17</v>
      </c>
    </row>
    <row r="56" s="6" customFormat="1" ht="20.25" customHeight="1" spans="1:3">
      <c r="A56" s="21">
        <v>50905</v>
      </c>
      <c r="B56" s="22" t="s">
        <v>1144</v>
      </c>
      <c r="C56" s="23">
        <v>729</v>
      </c>
    </row>
    <row r="57" s="6" customFormat="1" ht="20.25" customHeight="1" spans="1:3">
      <c r="A57" s="21">
        <v>50999</v>
      </c>
      <c r="B57" s="22" t="s">
        <v>1145</v>
      </c>
      <c r="C57" s="23">
        <v>893</v>
      </c>
    </row>
    <row r="58" s="5" customFormat="1" ht="20.25" customHeight="1" spans="1:3">
      <c r="A58" s="20">
        <v>510</v>
      </c>
      <c r="B58" s="20" t="s">
        <v>1146</v>
      </c>
      <c r="C58" s="19">
        <f>SUM(C59:C60)</f>
        <v>350</v>
      </c>
    </row>
    <row r="59" s="6" customFormat="1" ht="20.25" customHeight="1" spans="1:3">
      <c r="A59" s="21">
        <v>51002</v>
      </c>
      <c r="B59" s="22" t="s">
        <v>1147</v>
      </c>
      <c r="C59" s="23">
        <v>350</v>
      </c>
    </row>
    <row r="60" s="6" customFormat="1" ht="20.25" hidden="1" customHeight="1" spans="1:3">
      <c r="A60" s="21">
        <v>51003</v>
      </c>
      <c r="B60" s="22" t="s">
        <v>1148</v>
      </c>
      <c r="C60" s="26"/>
    </row>
    <row r="61" s="5" customFormat="1" ht="20.25" hidden="1" customHeight="1" spans="1:3">
      <c r="A61" s="20">
        <v>511</v>
      </c>
      <c r="B61" s="20" t="s">
        <v>1149</v>
      </c>
      <c r="C61" s="25">
        <f>SUM(C62:C65)</f>
        <v>0</v>
      </c>
    </row>
    <row r="62" s="6" customFormat="1" ht="20.25" hidden="1" customHeight="1" spans="1:3">
      <c r="A62" s="21">
        <v>51101</v>
      </c>
      <c r="B62" s="22" t="s">
        <v>1150</v>
      </c>
      <c r="C62" s="26"/>
    </row>
    <row r="63" s="6" customFormat="1" ht="20.25" hidden="1" customHeight="1" spans="1:3">
      <c r="A63" s="21">
        <v>51102</v>
      </c>
      <c r="B63" s="22" t="s">
        <v>1151</v>
      </c>
      <c r="C63" s="26"/>
    </row>
    <row r="64" s="6" customFormat="1" ht="20.25" hidden="1" customHeight="1" spans="1:3">
      <c r="A64" s="21">
        <v>51103</v>
      </c>
      <c r="B64" s="22" t="s">
        <v>1152</v>
      </c>
      <c r="C64" s="26"/>
    </row>
    <row r="65" s="6" customFormat="1" ht="20.25" hidden="1" customHeight="1" spans="1:3">
      <c r="A65" s="21">
        <v>51104</v>
      </c>
      <c r="B65" s="22" t="s">
        <v>1153</v>
      </c>
      <c r="C65" s="26"/>
    </row>
    <row r="66" s="5" customFormat="1" ht="20.25" hidden="1" customHeight="1" spans="1:3">
      <c r="A66" s="20">
        <v>514</v>
      </c>
      <c r="B66" s="20" t="s">
        <v>1154</v>
      </c>
      <c r="C66" s="25">
        <f>SUM(C67:C68)</f>
        <v>0</v>
      </c>
    </row>
    <row r="67" s="6" customFormat="1" ht="20.25" hidden="1" customHeight="1" spans="1:3">
      <c r="A67" s="21">
        <v>51401</v>
      </c>
      <c r="B67" s="22" t="s">
        <v>39</v>
      </c>
      <c r="C67" s="26"/>
    </row>
    <row r="68" s="6" customFormat="1" ht="20.25" hidden="1" customHeight="1" spans="1:3">
      <c r="A68" s="21">
        <v>51402</v>
      </c>
      <c r="B68" s="22" t="s">
        <v>1155</v>
      </c>
      <c r="C68" s="26"/>
    </row>
    <row r="69" s="5" customFormat="1" ht="20.25" hidden="1" customHeight="1" spans="1:3">
      <c r="A69" s="20">
        <v>599</v>
      </c>
      <c r="B69" s="20" t="s">
        <v>40</v>
      </c>
      <c r="C69" s="25">
        <f>SUM(C70:C73)</f>
        <v>0</v>
      </c>
    </row>
    <row r="70" s="6" customFormat="1" ht="20.25" hidden="1" customHeight="1" spans="1:3">
      <c r="A70" s="21">
        <v>59906</v>
      </c>
      <c r="B70" s="22" t="s">
        <v>1156</v>
      </c>
      <c r="C70" s="26"/>
    </row>
    <row r="71" s="6" customFormat="1" ht="20.25" hidden="1" customHeight="1" spans="1:3">
      <c r="A71" s="21">
        <v>59907</v>
      </c>
      <c r="B71" s="22" t="s">
        <v>240</v>
      </c>
      <c r="C71" s="26"/>
    </row>
    <row r="72" s="6" customFormat="1" ht="20.25" hidden="1" customHeight="1" spans="1:3">
      <c r="A72" s="21">
        <v>59908</v>
      </c>
      <c r="B72" s="22" t="s">
        <v>1157</v>
      </c>
      <c r="C72" s="26"/>
    </row>
    <row r="73" s="6" customFormat="1" ht="20.25" hidden="1" customHeight="1" spans="1:3">
      <c r="A73" s="21">
        <v>59999</v>
      </c>
      <c r="B73" s="22" t="s">
        <v>40</v>
      </c>
      <c r="C73" s="26"/>
    </row>
    <row r="74" s="5" customFormat="1" ht="20.25" customHeight="1" spans="1:3">
      <c r="A74" s="27" t="s">
        <v>43</v>
      </c>
      <c r="B74" s="28"/>
      <c r="C74" s="19">
        <f>C75+C76</f>
        <v>5188</v>
      </c>
    </row>
    <row r="75" s="5" customFormat="1" ht="20.25" customHeight="1" spans="1:3">
      <c r="A75" s="29" t="s">
        <v>1158</v>
      </c>
      <c r="B75" s="30" t="s">
        <v>1091</v>
      </c>
      <c r="C75" s="31">
        <f>'镇一般预算支出-功能'!C1299</f>
        <v>1357</v>
      </c>
    </row>
    <row r="76" ht="20.25" customHeight="1" spans="1:3">
      <c r="A76" s="29">
        <v>2300602</v>
      </c>
      <c r="B76" s="30" t="s">
        <v>1092</v>
      </c>
      <c r="C76" s="19">
        <f>'镇一般预算支出-功能'!C1300</f>
        <v>3831</v>
      </c>
    </row>
    <row r="77" ht="20.25" customHeight="1" spans="1:3">
      <c r="A77" s="27" t="s">
        <v>44</v>
      </c>
      <c r="B77" s="28"/>
      <c r="C77" s="32">
        <f>C78</f>
        <v>0</v>
      </c>
    </row>
    <row r="78" ht="20.25" hidden="1" customHeight="1" spans="1:3">
      <c r="A78" s="33">
        <v>23103</v>
      </c>
      <c r="B78" s="33" t="s">
        <v>1098</v>
      </c>
      <c r="C78" s="34">
        <f>C79</f>
        <v>0</v>
      </c>
    </row>
    <row r="79" s="7" customFormat="1" ht="20.25" hidden="1" customHeight="1" spans="1:3">
      <c r="A79" s="35">
        <v>2310301</v>
      </c>
      <c r="B79" s="36" t="s">
        <v>1099</v>
      </c>
      <c r="C79" s="34"/>
    </row>
    <row r="80" ht="20.25" customHeight="1" spans="1:3">
      <c r="A80" s="27" t="s">
        <v>45</v>
      </c>
      <c r="B80" s="28"/>
      <c r="C80" s="32">
        <f>C81</f>
        <v>0</v>
      </c>
    </row>
    <row r="81" ht="20.25" hidden="1" customHeight="1" spans="1:3">
      <c r="A81" s="37">
        <v>23009</v>
      </c>
      <c r="B81" s="38" t="s">
        <v>1100</v>
      </c>
      <c r="C81" s="34">
        <f>ROUND(C83-C77-C74-C6,0)</f>
        <v>0</v>
      </c>
    </row>
    <row r="82" ht="20.25" customHeight="1" spans="1:3">
      <c r="A82" s="17" t="s">
        <v>46</v>
      </c>
      <c r="B82" s="18"/>
      <c r="C82" s="32">
        <v>0</v>
      </c>
    </row>
    <row r="83" ht="20.25" customHeight="1" spans="1:3">
      <c r="A83" s="39" t="s">
        <v>48</v>
      </c>
      <c r="B83" s="39"/>
      <c r="C83" s="19">
        <f>镇一般预算收入!C78</f>
        <v>20594</v>
      </c>
    </row>
  </sheetData>
  <autoFilter ref="A5:E83">
    <filterColumn colId="2">
      <filters>
        <filter val="90"/>
        <filter val="350"/>
        <filter val="3,792"/>
        <filter val="893"/>
        <filter val="20,594"/>
        <filter val="15"/>
        <filter val="16"/>
        <filter val="1,396"/>
        <filter val="17"/>
        <filter val="6,597"/>
        <filter val="458"/>
        <filter val="659"/>
        <filter val="20"/>
        <filter val="1166"/>
        <filter val="2,327"/>
        <filter val="29"/>
        <filter val="729"/>
        <filter val="173"/>
        <filter val="4634"/>
        <filter val="-"/>
        <filter val="1180"/>
        <filter val="2,640"/>
        <filter val="401"/>
        <filter val="3"/>
        <filter val="4"/>
        <filter val="1104"/>
        <filter val="105"/>
        <filter val="15,406"/>
        <filter val="3348"/>
        <filter val="5,188"/>
        <filter val="9"/>
        <filter val="3,489"/>
      </filters>
    </filterColumn>
    <extLst/>
  </autoFilter>
  <mergeCells count="8">
    <mergeCell ref="A2:C2"/>
    <mergeCell ref="A3:C3"/>
    <mergeCell ref="A6:B6"/>
    <mergeCell ref="A74:B74"/>
    <mergeCell ref="A77:B77"/>
    <mergeCell ref="A80:B80"/>
    <mergeCell ref="A82:B82"/>
    <mergeCell ref="A83:B83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99"/>
  <sheetViews>
    <sheetView workbookViewId="0">
      <selection activeCell="D58" sqref="D58"/>
    </sheetView>
  </sheetViews>
  <sheetFormatPr defaultColWidth="9" defaultRowHeight="13.5"/>
  <cols>
    <col min="2" max="2" width="17.5" customWidth="1"/>
    <col min="7" max="7" width="18.375" customWidth="1"/>
  </cols>
  <sheetData>
    <row r="2" spans="1:7">
      <c r="A2" t="s">
        <v>1159</v>
      </c>
      <c r="B2" t="s">
        <v>1160</v>
      </c>
      <c r="F2" t="s">
        <v>1159</v>
      </c>
      <c r="G2" t="s">
        <v>1160</v>
      </c>
    </row>
    <row r="3" ht="14.25" spans="1:9">
      <c r="A3" s="1" t="s">
        <v>1161</v>
      </c>
      <c r="B3">
        <v>7519000</v>
      </c>
      <c r="C3">
        <f>B3/10000</f>
        <v>751.9</v>
      </c>
      <c r="D3">
        <f>ROUND(C3,0)</f>
        <v>752</v>
      </c>
      <c r="F3" s="2">
        <v>50101</v>
      </c>
      <c r="G3">
        <v>15150697</v>
      </c>
      <c r="H3">
        <f t="shared" ref="H3" si="0">G3/10000</f>
        <v>1515.0697</v>
      </c>
      <c r="I3">
        <f t="shared" ref="I3" si="1">ROUND(H3,0)</f>
        <v>1515</v>
      </c>
    </row>
    <row r="4" ht="14.25" spans="1:9">
      <c r="A4" s="1" t="s">
        <v>1162</v>
      </c>
      <c r="B4">
        <v>4290700</v>
      </c>
      <c r="C4">
        <f t="shared" ref="C4:C67" si="2">B4/10000</f>
        <v>429.07</v>
      </c>
      <c r="D4">
        <f t="shared" ref="D4:D67" si="3">ROUND(C4,0)</f>
        <v>429</v>
      </c>
      <c r="F4" s="2">
        <v>50102</v>
      </c>
      <c r="G4">
        <v>4917600</v>
      </c>
      <c r="H4">
        <f t="shared" ref="H4" si="4">G4/10000</f>
        <v>491.76</v>
      </c>
      <c r="I4">
        <f t="shared" ref="I4" si="5">ROUND(H4,0)</f>
        <v>492</v>
      </c>
    </row>
    <row r="5" ht="14.25" spans="1:9">
      <c r="A5" s="1" t="s">
        <v>1163</v>
      </c>
      <c r="B5">
        <v>2516500</v>
      </c>
      <c r="C5">
        <f t="shared" si="2"/>
        <v>251.65</v>
      </c>
      <c r="D5">
        <f t="shared" si="3"/>
        <v>252</v>
      </c>
      <c r="F5" s="2">
        <v>50103</v>
      </c>
      <c r="G5">
        <v>2050000</v>
      </c>
      <c r="H5">
        <f t="shared" ref="H5:H23" si="6">G5/10000</f>
        <v>205</v>
      </c>
      <c r="I5">
        <f t="shared" ref="I5:I23" si="7">ROUND(H5,0)</f>
        <v>205</v>
      </c>
    </row>
    <row r="6" ht="14.25" spans="1:9">
      <c r="A6" s="1" t="s">
        <v>1164</v>
      </c>
      <c r="B6">
        <v>150000</v>
      </c>
      <c r="C6">
        <f t="shared" si="2"/>
        <v>15</v>
      </c>
      <c r="D6">
        <f t="shared" si="3"/>
        <v>15</v>
      </c>
      <c r="F6" s="2">
        <v>50199</v>
      </c>
      <c r="G6">
        <v>9415200</v>
      </c>
      <c r="H6">
        <f t="shared" si="6"/>
        <v>941.52</v>
      </c>
      <c r="I6" s="3">
        <v>941</v>
      </c>
    </row>
    <row r="7" ht="14.25" spans="1:9">
      <c r="A7" s="1" t="s">
        <v>1165</v>
      </c>
      <c r="B7">
        <v>914697</v>
      </c>
      <c r="C7">
        <f t="shared" si="2"/>
        <v>91.4697</v>
      </c>
      <c r="D7">
        <f t="shared" si="3"/>
        <v>91</v>
      </c>
      <c r="F7" s="2">
        <v>50201</v>
      </c>
      <c r="G7">
        <v>4358000</v>
      </c>
      <c r="H7">
        <f t="shared" si="6"/>
        <v>435.8</v>
      </c>
      <c r="I7">
        <f t="shared" si="7"/>
        <v>436</v>
      </c>
    </row>
    <row r="8" ht="14.25" spans="1:9">
      <c r="A8" s="1" t="s">
        <v>1166</v>
      </c>
      <c r="B8">
        <v>30000</v>
      </c>
      <c r="C8">
        <f t="shared" si="2"/>
        <v>3</v>
      </c>
      <c r="D8">
        <f t="shared" si="3"/>
        <v>3</v>
      </c>
      <c r="F8" s="2">
        <v>50202</v>
      </c>
      <c r="G8">
        <v>99000</v>
      </c>
      <c r="H8">
        <f t="shared" si="6"/>
        <v>9.9</v>
      </c>
      <c r="I8">
        <f t="shared" si="7"/>
        <v>10</v>
      </c>
    </row>
    <row r="9" ht="14.25" spans="1:9">
      <c r="A9" s="1" t="s">
        <v>1167</v>
      </c>
      <c r="B9">
        <v>2800000</v>
      </c>
      <c r="C9">
        <f t="shared" si="2"/>
        <v>280</v>
      </c>
      <c r="D9">
        <f t="shared" si="3"/>
        <v>280</v>
      </c>
      <c r="F9" s="2">
        <v>50205</v>
      </c>
      <c r="G9">
        <v>217824</v>
      </c>
      <c r="H9">
        <f t="shared" si="6"/>
        <v>21.7824</v>
      </c>
      <c r="I9">
        <f t="shared" si="7"/>
        <v>22</v>
      </c>
    </row>
    <row r="10" ht="14.25" spans="1:9">
      <c r="A10" s="1" t="s">
        <v>1168</v>
      </c>
      <c r="B10">
        <v>270000</v>
      </c>
      <c r="C10">
        <f t="shared" si="2"/>
        <v>27</v>
      </c>
      <c r="D10">
        <f t="shared" si="3"/>
        <v>27</v>
      </c>
      <c r="F10" s="2">
        <v>50206</v>
      </c>
      <c r="G10">
        <v>282000</v>
      </c>
      <c r="H10">
        <f t="shared" si="6"/>
        <v>28.2</v>
      </c>
      <c r="I10">
        <f t="shared" si="7"/>
        <v>28</v>
      </c>
    </row>
    <row r="11" ht="14.25" spans="1:9">
      <c r="A11" s="1" t="s">
        <v>1169</v>
      </c>
      <c r="B11">
        <v>4604100</v>
      </c>
      <c r="C11">
        <f t="shared" si="2"/>
        <v>460.41</v>
      </c>
      <c r="D11" s="3">
        <v>461</v>
      </c>
      <c r="F11" s="2">
        <v>50208</v>
      </c>
      <c r="G11">
        <v>250000</v>
      </c>
      <c r="H11">
        <f t="shared" si="6"/>
        <v>25</v>
      </c>
      <c r="I11">
        <f t="shared" si="7"/>
        <v>25</v>
      </c>
    </row>
    <row r="12" ht="14.25" spans="1:9">
      <c r="A12" s="1" t="s">
        <v>1170</v>
      </c>
      <c r="B12">
        <v>450000</v>
      </c>
      <c r="C12">
        <f t="shared" si="2"/>
        <v>45</v>
      </c>
      <c r="D12">
        <f t="shared" si="3"/>
        <v>45</v>
      </c>
      <c r="F12" s="2">
        <v>50299</v>
      </c>
      <c r="G12">
        <v>2222494</v>
      </c>
      <c r="H12">
        <f t="shared" si="6"/>
        <v>222.2494</v>
      </c>
      <c r="I12">
        <f t="shared" si="7"/>
        <v>222</v>
      </c>
    </row>
    <row r="13" ht="14.25" spans="1:9">
      <c r="A13" s="1" t="s">
        <v>1171</v>
      </c>
      <c r="B13">
        <v>608500</v>
      </c>
      <c r="C13">
        <f t="shared" si="2"/>
        <v>60.85</v>
      </c>
      <c r="D13">
        <f t="shared" si="3"/>
        <v>61</v>
      </c>
      <c r="F13" s="2">
        <v>50399</v>
      </c>
      <c r="G13">
        <v>120565180</v>
      </c>
      <c r="H13">
        <f t="shared" si="6"/>
        <v>12056.518</v>
      </c>
      <c r="I13">
        <f t="shared" si="7"/>
        <v>12057</v>
      </c>
    </row>
    <row r="14" ht="14.25" spans="1:9">
      <c r="A14" s="1" t="s">
        <v>1172</v>
      </c>
      <c r="B14">
        <v>213600</v>
      </c>
      <c r="C14">
        <f t="shared" si="2"/>
        <v>21.36</v>
      </c>
      <c r="D14">
        <f t="shared" si="3"/>
        <v>21</v>
      </c>
      <c r="F14" s="2">
        <v>50501</v>
      </c>
      <c r="G14">
        <v>49986689</v>
      </c>
      <c r="H14">
        <f t="shared" si="6"/>
        <v>4998.6689</v>
      </c>
      <c r="I14">
        <f t="shared" si="7"/>
        <v>4999</v>
      </c>
    </row>
    <row r="15" ht="14.25" spans="1:9">
      <c r="A15" s="1" t="s">
        <v>1173</v>
      </c>
      <c r="B15">
        <v>68400</v>
      </c>
      <c r="C15">
        <f t="shared" si="2"/>
        <v>6.84</v>
      </c>
      <c r="D15">
        <f t="shared" si="3"/>
        <v>7</v>
      </c>
      <c r="F15" s="2">
        <v>50502</v>
      </c>
      <c r="G15">
        <v>10054358</v>
      </c>
      <c r="H15">
        <f t="shared" si="6"/>
        <v>1005.4358</v>
      </c>
      <c r="I15">
        <f t="shared" si="7"/>
        <v>1005</v>
      </c>
    </row>
    <row r="16" ht="14.25" spans="1:9">
      <c r="A16" s="1" t="s">
        <v>1174</v>
      </c>
      <c r="B16">
        <v>50000</v>
      </c>
      <c r="C16">
        <f t="shared" si="2"/>
        <v>5</v>
      </c>
      <c r="D16">
        <f t="shared" si="3"/>
        <v>5</v>
      </c>
      <c r="F16" s="2">
        <v>50601</v>
      </c>
      <c r="G16">
        <v>1460000</v>
      </c>
      <c r="H16">
        <f t="shared" si="6"/>
        <v>146</v>
      </c>
      <c r="I16">
        <f t="shared" si="7"/>
        <v>146</v>
      </c>
    </row>
    <row r="17" ht="14.25" spans="1:9">
      <c r="A17" s="1" t="s">
        <v>1175</v>
      </c>
      <c r="B17">
        <v>547200</v>
      </c>
      <c r="C17">
        <f t="shared" si="2"/>
        <v>54.72</v>
      </c>
      <c r="D17">
        <f t="shared" si="3"/>
        <v>55</v>
      </c>
      <c r="F17" s="2">
        <v>50701</v>
      </c>
      <c r="G17">
        <v>2080000</v>
      </c>
      <c r="H17">
        <f t="shared" si="6"/>
        <v>208</v>
      </c>
      <c r="I17">
        <f t="shared" si="7"/>
        <v>208</v>
      </c>
    </row>
    <row r="18" ht="14.25" spans="1:9">
      <c r="A18" s="1" t="s">
        <v>1176</v>
      </c>
      <c r="B18">
        <v>19824730</v>
      </c>
      <c r="C18">
        <f t="shared" si="2"/>
        <v>1982.473</v>
      </c>
      <c r="D18" s="3">
        <v>1983</v>
      </c>
      <c r="F18" s="2">
        <v>50901</v>
      </c>
      <c r="G18">
        <v>11395960</v>
      </c>
      <c r="H18">
        <f t="shared" si="6"/>
        <v>1139.596</v>
      </c>
      <c r="I18">
        <f t="shared" si="7"/>
        <v>1140</v>
      </c>
    </row>
    <row r="19" ht="14.25" spans="1:9">
      <c r="A19" s="1" t="s">
        <v>1177</v>
      </c>
      <c r="B19">
        <v>102076</v>
      </c>
      <c r="C19">
        <f t="shared" si="2"/>
        <v>10.2076</v>
      </c>
      <c r="D19">
        <f t="shared" si="3"/>
        <v>10</v>
      </c>
      <c r="F19" s="2">
        <v>50902</v>
      </c>
      <c r="G19">
        <v>190489</v>
      </c>
      <c r="H19">
        <f t="shared" si="6"/>
        <v>19.0489</v>
      </c>
      <c r="I19">
        <f t="shared" si="7"/>
        <v>19</v>
      </c>
    </row>
    <row r="20" ht="14.25" spans="1:9">
      <c r="A20" s="1" t="s">
        <v>1178</v>
      </c>
      <c r="B20">
        <v>195689</v>
      </c>
      <c r="C20">
        <f t="shared" si="2"/>
        <v>19.5689</v>
      </c>
      <c r="D20">
        <f t="shared" si="3"/>
        <v>20</v>
      </c>
      <c r="F20" s="2">
        <v>50903</v>
      </c>
      <c r="G20">
        <v>312682</v>
      </c>
      <c r="H20">
        <f t="shared" si="6"/>
        <v>31.2682</v>
      </c>
      <c r="I20">
        <f t="shared" si="7"/>
        <v>31</v>
      </c>
    </row>
    <row r="21" ht="14.25" spans="1:9">
      <c r="A21" s="1" t="s">
        <v>1179</v>
      </c>
      <c r="B21">
        <v>9264553</v>
      </c>
      <c r="C21">
        <f t="shared" si="2"/>
        <v>926.4553</v>
      </c>
      <c r="D21">
        <f t="shared" si="3"/>
        <v>926</v>
      </c>
      <c r="F21" s="2">
        <v>50905</v>
      </c>
      <c r="G21">
        <v>8673660</v>
      </c>
      <c r="H21">
        <f t="shared" si="6"/>
        <v>867.366</v>
      </c>
      <c r="I21">
        <f t="shared" si="7"/>
        <v>867</v>
      </c>
    </row>
    <row r="22" ht="14.25" spans="1:9">
      <c r="A22" s="1" t="s">
        <v>1180</v>
      </c>
      <c r="B22">
        <v>189525</v>
      </c>
      <c r="C22">
        <f t="shared" si="2"/>
        <v>18.9525</v>
      </c>
      <c r="D22">
        <f t="shared" si="3"/>
        <v>19</v>
      </c>
      <c r="F22" s="2">
        <v>50999</v>
      </c>
      <c r="G22">
        <v>8832360</v>
      </c>
      <c r="H22">
        <f t="shared" si="6"/>
        <v>883.236</v>
      </c>
      <c r="I22">
        <f t="shared" si="7"/>
        <v>883</v>
      </c>
    </row>
    <row r="23" ht="14.25" spans="1:9">
      <c r="A23" s="1" t="s">
        <v>1181</v>
      </c>
      <c r="B23">
        <v>81500</v>
      </c>
      <c r="C23">
        <f t="shared" si="2"/>
        <v>8.15</v>
      </c>
      <c r="D23">
        <f t="shared" si="3"/>
        <v>8</v>
      </c>
      <c r="F23" s="2">
        <v>51002</v>
      </c>
      <c r="G23">
        <v>3549351</v>
      </c>
      <c r="H23">
        <f t="shared" si="6"/>
        <v>354.9351</v>
      </c>
      <c r="I23">
        <f t="shared" si="7"/>
        <v>355</v>
      </c>
    </row>
    <row r="24" ht="14.25" spans="1:6">
      <c r="A24" s="1" t="s">
        <v>1182</v>
      </c>
      <c r="B24">
        <v>565180</v>
      </c>
      <c r="C24">
        <f t="shared" si="2"/>
        <v>56.518</v>
      </c>
      <c r="D24">
        <f t="shared" si="3"/>
        <v>57</v>
      </c>
      <c r="F24" s="2"/>
    </row>
    <row r="25" ht="14.25" spans="1:6">
      <c r="A25" s="1" t="s">
        <v>1183</v>
      </c>
      <c r="B25">
        <v>2845710</v>
      </c>
      <c r="C25">
        <f t="shared" si="2"/>
        <v>284.571</v>
      </c>
      <c r="D25">
        <f t="shared" si="3"/>
        <v>285</v>
      </c>
      <c r="F25" s="2"/>
    </row>
    <row r="26" ht="14.25" spans="1:4">
      <c r="A26" s="1" t="s">
        <v>1184</v>
      </c>
      <c r="B26">
        <v>614796</v>
      </c>
      <c r="C26">
        <f t="shared" si="2"/>
        <v>61.4796</v>
      </c>
      <c r="D26">
        <f t="shared" si="3"/>
        <v>61</v>
      </c>
    </row>
    <row r="27" ht="14.25" spans="1:4">
      <c r="A27" s="1" t="s">
        <v>1185</v>
      </c>
      <c r="B27">
        <v>1800000</v>
      </c>
      <c r="C27">
        <f t="shared" si="2"/>
        <v>180</v>
      </c>
      <c r="D27">
        <f t="shared" si="3"/>
        <v>180</v>
      </c>
    </row>
    <row r="28" ht="14.25" spans="1:4">
      <c r="A28" s="1" t="s">
        <v>1186</v>
      </c>
      <c r="B28">
        <v>591500</v>
      </c>
      <c r="C28">
        <f t="shared" si="2"/>
        <v>59.15</v>
      </c>
      <c r="D28">
        <f t="shared" si="3"/>
        <v>59</v>
      </c>
    </row>
    <row r="29" ht="14.25" spans="1:4">
      <c r="A29" s="1" t="s">
        <v>1187</v>
      </c>
      <c r="B29">
        <v>472500</v>
      </c>
      <c r="C29">
        <f t="shared" si="2"/>
        <v>47.25</v>
      </c>
      <c r="D29">
        <f t="shared" si="3"/>
        <v>47</v>
      </c>
    </row>
    <row r="30" ht="14.25" spans="1:4">
      <c r="A30" s="1" t="s">
        <v>1188</v>
      </c>
      <c r="B30">
        <v>185000</v>
      </c>
      <c r="C30">
        <f t="shared" si="2"/>
        <v>18.5</v>
      </c>
      <c r="D30">
        <f t="shared" si="3"/>
        <v>19</v>
      </c>
    </row>
    <row r="31" ht="14.25" spans="1:4">
      <c r="A31" s="1" t="s">
        <v>1189</v>
      </c>
      <c r="B31">
        <v>1028000</v>
      </c>
      <c r="C31">
        <f t="shared" si="2"/>
        <v>102.8</v>
      </c>
      <c r="D31">
        <f t="shared" si="3"/>
        <v>103</v>
      </c>
    </row>
    <row r="32" ht="14.25" spans="1:4">
      <c r="A32" s="1" t="s">
        <v>1190</v>
      </c>
      <c r="B32">
        <v>6422360</v>
      </c>
      <c r="C32">
        <f t="shared" si="2"/>
        <v>642.236</v>
      </c>
      <c r="D32">
        <f t="shared" si="3"/>
        <v>642</v>
      </c>
    </row>
    <row r="33" ht="14.25" spans="1:4">
      <c r="A33" s="1" t="s">
        <v>1191</v>
      </c>
      <c r="B33">
        <v>3162000</v>
      </c>
      <c r="C33">
        <f t="shared" si="2"/>
        <v>316.2</v>
      </c>
      <c r="D33">
        <f t="shared" si="3"/>
        <v>316</v>
      </c>
    </row>
    <row r="34" ht="14.25" spans="1:4">
      <c r="A34" s="1" t="s">
        <v>1192</v>
      </c>
      <c r="B34">
        <v>2526000</v>
      </c>
      <c r="C34">
        <f t="shared" si="2"/>
        <v>252.6</v>
      </c>
      <c r="D34">
        <f t="shared" si="3"/>
        <v>253</v>
      </c>
    </row>
    <row r="35" ht="14.25" spans="1:4">
      <c r="A35" s="1" t="s">
        <v>1193</v>
      </c>
      <c r="B35">
        <v>760000</v>
      </c>
      <c r="C35">
        <f t="shared" si="2"/>
        <v>76</v>
      </c>
      <c r="D35">
        <f t="shared" si="3"/>
        <v>76</v>
      </c>
    </row>
    <row r="36" ht="14.25" spans="1:4">
      <c r="A36" s="1" t="s">
        <v>1194</v>
      </c>
      <c r="B36">
        <v>1721588</v>
      </c>
      <c r="C36">
        <f t="shared" si="2"/>
        <v>172.1588</v>
      </c>
      <c r="D36">
        <f t="shared" si="3"/>
        <v>172</v>
      </c>
    </row>
    <row r="37" ht="14.25" spans="1:4">
      <c r="A37" s="1" t="s">
        <v>1195</v>
      </c>
      <c r="B37">
        <v>980000</v>
      </c>
      <c r="C37">
        <f t="shared" si="2"/>
        <v>98</v>
      </c>
      <c r="D37">
        <f t="shared" si="3"/>
        <v>98</v>
      </c>
    </row>
    <row r="38" ht="14.25" spans="1:4">
      <c r="A38" s="1" t="s">
        <v>1196</v>
      </c>
      <c r="B38">
        <v>231160</v>
      </c>
      <c r="C38">
        <f t="shared" si="2"/>
        <v>23.116</v>
      </c>
      <c r="D38">
        <f t="shared" si="3"/>
        <v>23</v>
      </c>
    </row>
    <row r="39" ht="14.25" spans="1:4">
      <c r="A39" s="1" t="s">
        <v>1197</v>
      </c>
      <c r="B39">
        <v>1136924</v>
      </c>
      <c r="C39">
        <f t="shared" si="2"/>
        <v>113.6924</v>
      </c>
      <c r="D39">
        <f t="shared" si="3"/>
        <v>114</v>
      </c>
    </row>
    <row r="40" ht="14.25" spans="1:4">
      <c r="A40" s="1" t="s">
        <v>1198</v>
      </c>
      <c r="B40">
        <v>10000</v>
      </c>
      <c r="C40">
        <f t="shared" si="2"/>
        <v>1</v>
      </c>
      <c r="D40">
        <f t="shared" si="3"/>
        <v>1</v>
      </c>
    </row>
    <row r="41" ht="14.25" spans="1:4">
      <c r="A41" s="1" t="s">
        <v>1199</v>
      </c>
      <c r="B41">
        <v>110000</v>
      </c>
      <c r="C41">
        <f t="shared" si="2"/>
        <v>11</v>
      </c>
      <c r="D41">
        <f t="shared" si="3"/>
        <v>11</v>
      </c>
    </row>
    <row r="42" ht="14.25" spans="1:4">
      <c r="A42" s="1" t="s">
        <v>1200</v>
      </c>
      <c r="B42">
        <v>4000000</v>
      </c>
      <c r="C42">
        <f t="shared" si="2"/>
        <v>400</v>
      </c>
      <c r="D42">
        <f t="shared" si="3"/>
        <v>400</v>
      </c>
    </row>
    <row r="43" ht="14.25" spans="1:4">
      <c r="A43" s="1" t="s">
        <v>1201</v>
      </c>
      <c r="B43">
        <v>18000</v>
      </c>
      <c r="C43">
        <f t="shared" si="2"/>
        <v>1.8</v>
      </c>
      <c r="D43">
        <f t="shared" si="3"/>
        <v>2</v>
      </c>
    </row>
    <row r="44" ht="14.25" spans="1:4">
      <c r="A44" s="1" t="s">
        <v>1202</v>
      </c>
      <c r="B44">
        <v>110000</v>
      </c>
      <c r="C44">
        <f t="shared" si="2"/>
        <v>11</v>
      </c>
      <c r="D44">
        <f t="shared" si="3"/>
        <v>11</v>
      </c>
    </row>
    <row r="45" ht="14.25" spans="1:4">
      <c r="A45" s="1" t="s">
        <v>1203</v>
      </c>
      <c r="B45">
        <v>2580000</v>
      </c>
      <c r="C45">
        <f t="shared" si="2"/>
        <v>258</v>
      </c>
      <c r="D45">
        <f t="shared" si="3"/>
        <v>258</v>
      </c>
    </row>
    <row r="46" ht="14.25" spans="1:4">
      <c r="A46" s="1" t="s">
        <v>1204</v>
      </c>
      <c r="B46">
        <v>1440</v>
      </c>
      <c r="C46">
        <f t="shared" si="2"/>
        <v>0.144</v>
      </c>
      <c r="D46">
        <f t="shared" si="3"/>
        <v>0</v>
      </c>
    </row>
    <row r="47" ht="14.25" spans="1:4">
      <c r="A47" s="1" t="s">
        <v>1205</v>
      </c>
      <c r="B47">
        <v>49040</v>
      </c>
      <c r="C47">
        <f t="shared" si="2"/>
        <v>4.904</v>
      </c>
      <c r="D47">
        <f t="shared" si="3"/>
        <v>5</v>
      </c>
    </row>
    <row r="48" ht="14.25" spans="1:4">
      <c r="A48" s="1" t="s">
        <v>1206</v>
      </c>
      <c r="B48">
        <v>20000</v>
      </c>
      <c r="C48">
        <f t="shared" si="2"/>
        <v>2</v>
      </c>
      <c r="D48">
        <f t="shared" si="3"/>
        <v>2</v>
      </c>
    </row>
    <row r="49" ht="14.25" spans="1:4">
      <c r="A49" s="1" t="s">
        <v>1207</v>
      </c>
      <c r="B49">
        <v>243300</v>
      </c>
      <c r="C49">
        <f t="shared" si="2"/>
        <v>24.33</v>
      </c>
      <c r="D49">
        <f t="shared" si="3"/>
        <v>24</v>
      </c>
    </row>
    <row r="50" ht="14.25" spans="1:4">
      <c r="A50" s="1" t="s">
        <v>1208</v>
      </c>
      <c r="B50">
        <v>13195349</v>
      </c>
      <c r="C50">
        <f t="shared" si="2"/>
        <v>1319.5349</v>
      </c>
      <c r="D50">
        <f t="shared" si="3"/>
        <v>1320</v>
      </c>
    </row>
    <row r="51" ht="14.25" spans="1:4">
      <c r="A51" s="1" t="s">
        <v>1209</v>
      </c>
      <c r="B51">
        <v>356000</v>
      </c>
      <c r="C51">
        <f t="shared" si="2"/>
        <v>35.6</v>
      </c>
      <c r="D51">
        <f t="shared" si="3"/>
        <v>36</v>
      </c>
    </row>
    <row r="52" ht="14.25" spans="1:4">
      <c r="A52" s="1" t="s">
        <v>1210</v>
      </c>
      <c r="B52">
        <v>1253624</v>
      </c>
      <c r="C52">
        <f t="shared" si="2"/>
        <v>125.3624</v>
      </c>
      <c r="D52">
        <f t="shared" si="3"/>
        <v>125</v>
      </c>
    </row>
    <row r="53" ht="14.25" spans="1:4">
      <c r="A53" s="1" t="s">
        <v>1211</v>
      </c>
      <c r="B53">
        <v>57778</v>
      </c>
      <c r="C53">
        <f t="shared" si="2"/>
        <v>5.7778</v>
      </c>
      <c r="D53">
        <f t="shared" si="3"/>
        <v>6</v>
      </c>
    </row>
    <row r="54" ht="14.25" spans="1:4">
      <c r="A54" s="1" t="s">
        <v>1212</v>
      </c>
      <c r="B54">
        <v>1562587</v>
      </c>
      <c r="C54">
        <f t="shared" si="2"/>
        <v>156.2587</v>
      </c>
      <c r="D54">
        <f t="shared" si="3"/>
        <v>156</v>
      </c>
    </row>
    <row r="55" ht="14.25" spans="1:4">
      <c r="A55" s="1" t="s">
        <v>1213</v>
      </c>
      <c r="B55">
        <v>570000</v>
      </c>
      <c r="C55">
        <f t="shared" si="2"/>
        <v>57</v>
      </c>
      <c r="D55">
        <f t="shared" si="3"/>
        <v>57</v>
      </c>
    </row>
    <row r="56" ht="14.25" spans="1:4">
      <c r="A56" s="1" t="s">
        <v>1214</v>
      </c>
      <c r="B56">
        <v>2591000</v>
      </c>
      <c r="C56">
        <f t="shared" si="2"/>
        <v>259.1</v>
      </c>
      <c r="D56">
        <f t="shared" si="3"/>
        <v>259</v>
      </c>
    </row>
    <row r="57" ht="14.25" spans="1:4">
      <c r="A57" s="1" t="s">
        <v>1215</v>
      </c>
      <c r="B57">
        <v>2692000</v>
      </c>
      <c r="C57">
        <f t="shared" si="2"/>
        <v>269.2</v>
      </c>
      <c r="D57">
        <f t="shared" si="3"/>
        <v>269</v>
      </c>
    </row>
    <row r="58" ht="14.25" spans="1:4">
      <c r="A58" s="1" t="s">
        <v>1216</v>
      </c>
      <c r="B58">
        <v>3549351</v>
      </c>
      <c r="C58">
        <f t="shared" si="2"/>
        <v>354.9351</v>
      </c>
      <c r="D58">
        <f t="shared" si="3"/>
        <v>355</v>
      </c>
    </row>
    <row r="59" ht="14.25" spans="1:4">
      <c r="A59" s="1" t="s">
        <v>1217</v>
      </c>
      <c r="B59">
        <v>1183920</v>
      </c>
      <c r="C59">
        <f t="shared" si="2"/>
        <v>118.392</v>
      </c>
      <c r="D59">
        <f t="shared" si="3"/>
        <v>118</v>
      </c>
    </row>
    <row r="60" ht="14.25" spans="1:4">
      <c r="A60" s="1" t="s">
        <v>1218</v>
      </c>
      <c r="B60">
        <v>310500</v>
      </c>
      <c r="C60">
        <f t="shared" si="2"/>
        <v>31.05</v>
      </c>
      <c r="D60">
        <f t="shared" si="3"/>
        <v>31</v>
      </c>
    </row>
    <row r="61" ht="14.25" spans="1:4">
      <c r="A61" s="1" t="s">
        <v>1219</v>
      </c>
      <c r="B61">
        <v>2974000</v>
      </c>
      <c r="C61">
        <f t="shared" si="2"/>
        <v>297.4</v>
      </c>
      <c r="D61">
        <f t="shared" si="3"/>
        <v>297</v>
      </c>
    </row>
    <row r="62" ht="14.25" spans="1:4">
      <c r="A62" s="1" t="s">
        <v>1220</v>
      </c>
      <c r="B62">
        <v>592000</v>
      </c>
      <c r="C62">
        <f t="shared" si="2"/>
        <v>59.2</v>
      </c>
      <c r="D62">
        <f t="shared" si="3"/>
        <v>59</v>
      </c>
    </row>
    <row r="63" ht="14.25" spans="1:4">
      <c r="A63" s="1" t="s">
        <v>1221</v>
      </c>
      <c r="B63">
        <v>70000</v>
      </c>
      <c r="C63">
        <f t="shared" si="2"/>
        <v>7</v>
      </c>
      <c r="D63">
        <f t="shared" si="3"/>
        <v>7</v>
      </c>
    </row>
    <row r="64" ht="14.25" spans="1:4">
      <c r="A64" s="1" t="s">
        <v>1222</v>
      </c>
      <c r="B64">
        <v>120000000</v>
      </c>
      <c r="C64">
        <f t="shared" si="2"/>
        <v>12000</v>
      </c>
      <c r="D64">
        <f t="shared" si="3"/>
        <v>12000</v>
      </c>
    </row>
    <row r="65" ht="14.25" spans="1:4">
      <c r="A65" s="1" t="s">
        <v>1223</v>
      </c>
      <c r="B65">
        <v>1722500</v>
      </c>
      <c r="C65">
        <f t="shared" si="2"/>
        <v>172.25</v>
      </c>
      <c r="D65">
        <f t="shared" si="3"/>
        <v>172</v>
      </c>
    </row>
    <row r="66" ht="14.25" spans="1:4">
      <c r="A66" s="1" t="s">
        <v>1224</v>
      </c>
      <c r="B66">
        <v>1304585</v>
      </c>
      <c r="C66">
        <f t="shared" si="2"/>
        <v>130.4585</v>
      </c>
      <c r="D66">
        <f t="shared" si="3"/>
        <v>130</v>
      </c>
    </row>
    <row r="67" ht="14.25" spans="1:4">
      <c r="A67" s="1" t="s">
        <v>1225</v>
      </c>
      <c r="B67">
        <v>5384800</v>
      </c>
      <c r="C67">
        <f t="shared" si="2"/>
        <v>538.48</v>
      </c>
      <c r="D67">
        <f t="shared" si="3"/>
        <v>538</v>
      </c>
    </row>
    <row r="68" ht="14.25" spans="1:4">
      <c r="A68" s="1" t="s">
        <v>1226</v>
      </c>
      <c r="B68">
        <v>4155600</v>
      </c>
      <c r="C68">
        <f t="shared" ref="C68:C72" si="8">B68/10000</f>
        <v>415.56</v>
      </c>
      <c r="D68">
        <f t="shared" ref="D68:D72" si="9">ROUND(C68,0)</f>
        <v>416</v>
      </c>
    </row>
    <row r="69" ht="14.25" spans="1:4">
      <c r="A69" s="1" t="s">
        <v>1227</v>
      </c>
      <c r="B69">
        <v>312682</v>
      </c>
      <c r="C69">
        <f t="shared" si="8"/>
        <v>31.2682</v>
      </c>
      <c r="D69">
        <f t="shared" si="9"/>
        <v>31</v>
      </c>
    </row>
    <row r="70" ht="14.25" spans="1:4">
      <c r="A70" s="1" t="s">
        <v>1228</v>
      </c>
      <c r="B70">
        <v>280000</v>
      </c>
      <c r="C70">
        <f t="shared" si="8"/>
        <v>28</v>
      </c>
      <c r="D70">
        <f t="shared" si="9"/>
        <v>28</v>
      </c>
    </row>
    <row r="71" ht="14.25" spans="1:4">
      <c r="A71" s="1" t="s">
        <v>1229</v>
      </c>
      <c r="B71">
        <v>2770000</v>
      </c>
      <c r="C71">
        <f t="shared" si="8"/>
        <v>277</v>
      </c>
      <c r="D71">
        <f t="shared" si="9"/>
        <v>277</v>
      </c>
    </row>
    <row r="72" ht="14.25" spans="1:4">
      <c r="A72" s="1" t="s">
        <v>1230</v>
      </c>
      <c r="B72">
        <v>2300000</v>
      </c>
      <c r="C72">
        <f t="shared" si="8"/>
        <v>230</v>
      </c>
      <c r="D72">
        <f t="shared" si="9"/>
        <v>230</v>
      </c>
    </row>
    <row r="73" ht="14.25" spans="1:1">
      <c r="A73" s="1"/>
    </row>
    <row r="74" ht="14.25" spans="1:1">
      <c r="A74" s="1"/>
    </row>
    <row r="75" ht="14.25" spans="1:1">
      <c r="A75" s="1"/>
    </row>
    <row r="76" ht="14.25" spans="1:1">
      <c r="A76" s="1"/>
    </row>
    <row r="77" ht="14.25" spans="1:1">
      <c r="A77" s="1"/>
    </row>
    <row r="78" ht="14.25" spans="1:1">
      <c r="A78" s="1"/>
    </row>
    <row r="79" ht="14.25" spans="1:1">
      <c r="A79" s="1"/>
    </row>
    <row r="80" ht="14.25" spans="1:1">
      <c r="A80" s="1"/>
    </row>
    <row r="81" ht="14.25" spans="1:1">
      <c r="A81" s="1"/>
    </row>
    <row r="82" ht="14.25" spans="1:1">
      <c r="A82" s="1"/>
    </row>
    <row r="83" ht="14.25" spans="1:1">
      <c r="A83" s="1"/>
    </row>
    <row r="84" ht="14.25" spans="1:1">
      <c r="A84" s="1"/>
    </row>
    <row r="85" ht="14.25" spans="1:1">
      <c r="A85" s="1"/>
    </row>
    <row r="86" ht="14.25" spans="1:1">
      <c r="A86" s="1"/>
    </row>
    <row r="87" ht="14.25" spans="1:1">
      <c r="A87" s="1"/>
    </row>
    <row r="88" ht="14.25" spans="1:1">
      <c r="A88" s="1"/>
    </row>
    <row r="89" ht="14.25" spans="1:1">
      <c r="A89" s="1"/>
    </row>
    <row r="90" ht="14.25" spans="1:1">
      <c r="A90" s="1"/>
    </row>
    <row r="91" ht="14.25" spans="1:1">
      <c r="A91" s="1"/>
    </row>
    <row r="92" ht="14.25" spans="1:1">
      <c r="A92" s="1"/>
    </row>
    <row r="93" ht="14.25" spans="1:1">
      <c r="A93" s="1"/>
    </row>
    <row r="94" ht="14.25" spans="1:1">
      <c r="A94" s="1"/>
    </row>
    <row r="95" ht="14.25" spans="1:1">
      <c r="A95" s="1"/>
    </row>
    <row r="96" ht="14.25" spans="1:1">
      <c r="A96" s="1"/>
    </row>
    <row r="97" ht="14.25" spans="1:1">
      <c r="A97" s="1"/>
    </row>
    <row r="98" ht="14.25" spans="1:1">
      <c r="A98" s="1"/>
    </row>
    <row r="99" ht="14.25" spans="1:1">
      <c r="A99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镇收支总表</vt:lpstr>
      <vt:lpstr>镇收支总表 (2)</vt:lpstr>
      <vt:lpstr>镇一般预算收入</vt:lpstr>
      <vt:lpstr>镇一般预算支出-功能</vt:lpstr>
      <vt:lpstr>镇一般预算支出-经济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WPS_1477220264</cp:lastModifiedBy>
  <dcterms:created xsi:type="dcterms:W3CDTF">2020-12-31T03:23:00Z</dcterms:created>
  <cp:lastPrinted>2021-12-14T01:36:00Z</cp:lastPrinted>
  <dcterms:modified xsi:type="dcterms:W3CDTF">2024-04-11T02:12:47Z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77A221FB43194DE39E695856694862F2</vt:lpwstr>
  </property>
  <property fmtid="{D5CDD505-2E9C-101B-9397-08002B2CF9AE}" pid="3" name="KSOProductBuildVer">
    <vt:lpwstr>2052-12.1.0.16417</vt:lpwstr>
  </property>
</Properties>
</file>