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<sst xmlns="http://schemas.openxmlformats.org/spreadsheetml/2006/main" count="52" uniqueCount="37">
  <si>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附件2</t>
  </si>
  <si>
    <t>2023年鹤山市省级以上生态公益林（特殊区域）效益补偿资金分配明细表</t>
  </si>
  <si>
    <t>单位：亩、元</t>
  </si>
  <si>
    <t>序号</t>
  </si>
  <si>
    <t>生态公益林所属镇、街</t>
  </si>
  <si>
    <t>补偿面积</t>
  </si>
  <si>
    <t>下达明细　</t>
  </si>
  <si>
    <t>合计</t>
  </si>
  <si>
    <t>其中损失补偿资金（80%）</t>
  </si>
  <si>
    <t>管护经费</t>
  </si>
  <si>
    <t>资金来源</t>
  </si>
  <si>
    <t>小计</t>
  </si>
  <si>
    <t>镇管理费（1.5%）</t>
  </si>
  <si>
    <t>村委会管理费（1.5%）</t>
  </si>
  <si>
    <t>市统筹管理费（1%）</t>
  </si>
  <si>
    <t>市统筹管护费（13%）</t>
  </si>
  <si>
    <t>管护人员工资、保险等（10%）</t>
  </si>
  <si>
    <t>森林防火支出（1%）</t>
  </si>
  <si>
    <t>管护工具购置（1%）</t>
  </si>
  <si>
    <t>镇、村奖励性补助（1%）</t>
  </si>
  <si>
    <t>沙坪街道</t>
  </si>
  <si>
    <t>江财农【2022】110号</t>
  </si>
  <si>
    <t>雅瑶镇</t>
  </si>
  <si>
    <t>古劳镇</t>
  </si>
  <si>
    <t>龙口镇</t>
  </si>
  <si>
    <t>鹤城镇</t>
  </si>
  <si>
    <t>共和镇</t>
  </si>
  <si>
    <t>宅梧镇</t>
  </si>
  <si>
    <t>址山镇</t>
  </si>
  <si>
    <t>双合镇</t>
  </si>
  <si>
    <t>江门国资</t>
  </si>
  <si>
    <t>市松林场</t>
  </si>
  <si>
    <t>大雁山</t>
  </si>
  <si>
    <t>海会寺</t>
  </si>
  <si>
    <t>争议林地</t>
  </si>
  <si>
    <t>市林业局</t>
  </si>
  <si>
    <t>注：2023年度省级以上生态公益林（特殊区域）效益补偿资金（第二批）补偿标准为13.2元／亩，省统筹经费2.5%、江门市管理费0.5%下达时已扣除，第10-14行非镇（街）部门的镇、村管理费划入市林业局统筹管理。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</si>
</sst>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.00_ 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2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8" fillId="16" borderId="0" applyNumberFormat="0" applyBorder="0" applyAlignment="0" applyProtection="0"/>
    <xf numFmtId="0" fontId="2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9" fontId="2" fillId="0" borderId="11" xfId="22" applyNumberFormat="1" applyFont="1" applyFill="1" applyBorder="1" applyAlignment="1">
      <alignment horizontal="center" vertical="center"/>
    </xf>
    <xf numFmtId="179" fontId="1" fillId="0" borderId="11" xfId="22" applyNumberFormat="1" applyFont="1" applyBorder="1" applyAlignment="1">
      <alignment horizontal="center" vertical="center"/>
    </xf>
    <xf numFmtId="179" fontId="1" fillId="0" borderId="11" xfId="22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9" fontId="2" fillId="0" borderId="11" xfId="22" applyNumberFormat="1" applyFont="1" applyFill="1" applyBorder="1" applyAlignment="1">
      <alignment horizontal="center" vertical="center"/>
    </xf>
    <xf numFmtId="179" fontId="2" fillId="0" borderId="11" xfId="22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9" fontId="1" fillId="0" borderId="11" xfId="22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85" zoomScaleNormal="85" workbookViewId="0" topLeftCell="A2">
      <selection activeCell="P22" sqref="P22"/>
    </sheetView>
  </sheetViews>
  <sheetFormatPr defaultColWidth="9.00390625" defaultRowHeight="14.25"/>
  <cols>
    <col min="1" max="1" width="5.375" style="0" customWidth="1"/>
    <col min="2" max="2" width="12.625" style="0" customWidth="1"/>
    <col min="3" max="3" width="13.75390625" style="0" customWidth="1"/>
    <col min="4" max="4" width="14.75390625" style="0" customWidth="1"/>
    <col min="5" max="5" width="14.875" style="0" customWidth="1"/>
    <col min="6" max="7" width="12.375" style="0" customWidth="1"/>
    <col min="8" max="8" width="13.75390625" style="0" customWidth="1"/>
    <col min="9" max="9" width="12.875" style="0" customWidth="1"/>
    <col min="10" max="10" width="12.625" style="0" customWidth="1"/>
    <col min="11" max="12" width="12.25390625" style="0" customWidth="1"/>
    <col min="13" max="13" width="11.875" style="0" customWidth="1"/>
    <col min="14" max="14" width="18.125" style="0" customWidth="1"/>
    <col min="16" max="16" width="12.625" style="0" bestFit="1" customWidth="1"/>
  </cols>
  <sheetData>
    <row r="1" spans="1:2" ht="18" customHeight="1">
      <c r="A1" s="5" t="s">
        <v>0</v>
      </c>
      <c r="B1" s="5"/>
    </row>
    <row r="2" spans="1:14" ht="7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4" customHeight="1">
      <c r="A4" s="8" t="s">
        <v>3</v>
      </c>
      <c r="B4" s="9" t="s">
        <v>4</v>
      </c>
      <c r="C4" s="9" t="s">
        <v>5</v>
      </c>
      <c r="D4" s="10" t="s">
        <v>6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4" customHeight="1">
      <c r="A5" s="11"/>
      <c r="B5" s="12"/>
      <c r="C5" s="12"/>
      <c r="D5" s="9" t="s">
        <v>7</v>
      </c>
      <c r="E5" s="9" t="s">
        <v>8</v>
      </c>
      <c r="F5" s="10" t="s">
        <v>9</v>
      </c>
      <c r="G5" s="10"/>
      <c r="H5" s="10"/>
      <c r="I5" s="10"/>
      <c r="J5" s="10"/>
      <c r="K5" s="10"/>
      <c r="L5" s="10"/>
      <c r="M5" s="10"/>
      <c r="N5" s="10" t="s">
        <v>10</v>
      </c>
    </row>
    <row r="6" spans="1:14" ht="24" customHeight="1">
      <c r="A6" s="11"/>
      <c r="B6" s="12"/>
      <c r="C6" s="12"/>
      <c r="D6" s="12"/>
      <c r="E6" s="12"/>
      <c r="F6" s="9" t="s">
        <v>11</v>
      </c>
      <c r="G6" s="9" t="s">
        <v>12</v>
      </c>
      <c r="H6" s="9" t="s">
        <v>13</v>
      </c>
      <c r="I6" s="27" t="s">
        <v>14</v>
      </c>
      <c r="J6" s="28" t="s">
        <v>15</v>
      </c>
      <c r="K6" s="29"/>
      <c r="L6" s="29"/>
      <c r="M6" s="30"/>
      <c r="N6" s="10"/>
    </row>
    <row r="7" spans="1:14" ht="49.5" customHeight="1">
      <c r="A7" s="13"/>
      <c r="B7" s="14"/>
      <c r="C7" s="14"/>
      <c r="D7" s="14"/>
      <c r="E7" s="14"/>
      <c r="F7" s="14"/>
      <c r="G7" s="14"/>
      <c r="H7" s="14"/>
      <c r="I7" s="31"/>
      <c r="J7" s="32" t="s">
        <v>16</v>
      </c>
      <c r="K7" s="32" t="s">
        <v>17</v>
      </c>
      <c r="L7" s="32" t="s">
        <v>18</v>
      </c>
      <c r="M7" s="32" t="s">
        <v>19</v>
      </c>
      <c r="N7" s="10"/>
    </row>
    <row r="8" spans="1:14" s="2" customFormat="1" ht="28.5" customHeight="1">
      <c r="A8" s="15">
        <v>1</v>
      </c>
      <c r="B8" s="15" t="s">
        <v>20</v>
      </c>
      <c r="C8" s="16">
        <v>473.24</v>
      </c>
      <c r="D8" s="17">
        <f>E8+F8</f>
        <v>5184.8099999999995</v>
      </c>
      <c r="E8" s="16">
        <f>TRUNC(C8*13.2*0.8,2)</f>
        <v>4997.41</v>
      </c>
      <c r="F8" s="17">
        <f>SUM(G8:M8)</f>
        <v>187.4</v>
      </c>
      <c r="G8" s="18">
        <f>TRUNC(C8*13.2*0.015,2)</f>
        <v>93.7</v>
      </c>
      <c r="H8" s="18">
        <f>TRUNC(C8*13.2*0.015,2)</f>
        <v>93.7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33" t="s">
        <v>21</v>
      </c>
    </row>
    <row r="9" spans="1:14" s="2" customFormat="1" ht="28.5" customHeight="1">
      <c r="A9" s="15">
        <v>2</v>
      </c>
      <c r="B9" s="15" t="s">
        <v>22</v>
      </c>
      <c r="C9" s="16">
        <v>899.77</v>
      </c>
      <c r="D9" s="17">
        <f aca="true" t="shared" si="0" ref="D9:D21">E9+F9</f>
        <v>9857.869999999999</v>
      </c>
      <c r="E9" s="16">
        <f aca="true" t="shared" si="1" ref="E9:E21">TRUNC(C9*13.2*0.8,2)</f>
        <v>9501.57</v>
      </c>
      <c r="F9" s="17">
        <f aca="true" t="shared" si="2" ref="F9:F22">SUM(G9:M9)</f>
        <v>356.3</v>
      </c>
      <c r="G9" s="18">
        <f aca="true" t="shared" si="3" ref="G9:G21">TRUNC(C9*13.2*0.015,2)</f>
        <v>178.15</v>
      </c>
      <c r="H9" s="18">
        <f aca="true" t="shared" si="4" ref="H9:H21">TRUNC(C9*13.2*0.015,2)</f>
        <v>178.15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33" t="s">
        <v>21</v>
      </c>
    </row>
    <row r="10" spans="1:14" s="2" customFormat="1" ht="28.5" customHeight="1">
      <c r="A10" s="15">
        <v>3</v>
      </c>
      <c r="B10" s="15" t="s">
        <v>23</v>
      </c>
      <c r="C10" s="16">
        <v>1937.65</v>
      </c>
      <c r="D10" s="17">
        <f t="shared" si="0"/>
        <v>21228.88</v>
      </c>
      <c r="E10" s="16">
        <f t="shared" si="1"/>
        <v>20461.58</v>
      </c>
      <c r="F10" s="17">
        <f t="shared" si="2"/>
        <v>767.3</v>
      </c>
      <c r="G10" s="18">
        <f t="shared" si="3"/>
        <v>383.65</v>
      </c>
      <c r="H10" s="18">
        <f t="shared" si="4"/>
        <v>383.65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33" t="s">
        <v>21</v>
      </c>
    </row>
    <row r="11" spans="1:14" s="3" customFormat="1" ht="28.5" customHeight="1">
      <c r="A11" s="15">
        <v>4</v>
      </c>
      <c r="B11" s="19" t="s">
        <v>24</v>
      </c>
      <c r="C11" s="16">
        <v>13359.62</v>
      </c>
      <c r="D11" s="17">
        <f t="shared" si="0"/>
        <v>146367.97999999998</v>
      </c>
      <c r="E11" s="16">
        <f t="shared" si="1"/>
        <v>141077.58</v>
      </c>
      <c r="F11" s="17">
        <f t="shared" si="2"/>
        <v>5290.4</v>
      </c>
      <c r="G11" s="18">
        <f t="shared" si="3"/>
        <v>2645.2</v>
      </c>
      <c r="H11" s="18">
        <f t="shared" si="4"/>
        <v>2645.2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33" t="s">
        <v>21</v>
      </c>
    </row>
    <row r="12" spans="1:14" s="2" customFormat="1" ht="28.5" customHeight="1">
      <c r="A12" s="15">
        <v>5</v>
      </c>
      <c r="B12" s="15" t="s">
        <v>25</v>
      </c>
      <c r="C12" s="16">
        <v>56857.62</v>
      </c>
      <c r="D12" s="17">
        <f t="shared" si="0"/>
        <v>622932.0599999999</v>
      </c>
      <c r="E12" s="16">
        <f t="shared" si="1"/>
        <v>600416.46</v>
      </c>
      <c r="F12" s="17">
        <f t="shared" si="2"/>
        <v>22515.6</v>
      </c>
      <c r="G12" s="18">
        <f t="shared" si="3"/>
        <v>11257.8</v>
      </c>
      <c r="H12" s="18">
        <f t="shared" si="4"/>
        <v>11257.8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33" t="s">
        <v>21</v>
      </c>
    </row>
    <row r="13" spans="1:14" s="2" customFormat="1" ht="28.5" customHeight="1">
      <c r="A13" s="15">
        <v>6</v>
      </c>
      <c r="B13" s="15" t="s">
        <v>26</v>
      </c>
      <c r="C13" s="16">
        <v>544.93</v>
      </c>
      <c r="D13" s="17">
        <f t="shared" si="0"/>
        <v>5970.24</v>
      </c>
      <c r="E13" s="16">
        <f t="shared" si="1"/>
        <v>5754.46</v>
      </c>
      <c r="F13" s="17">
        <f t="shared" si="2"/>
        <v>215.78</v>
      </c>
      <c r="G13" s="18">
        <f t="shared" si="3"/>
        <v>107.89</v>
      </c>
      <c r="H13" s="18">
        <f t="shared" si="4"/>
        <v>107.89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33" t="s">
        <v>21</v>
      </c>
    </row>
    <row r="14" spans="1:14" s="2" customFormat="1" ht="28.5" customHeight="1">
      <c r="A14" s="15">
        <v>7</v>
      </c>
      <c r="B14" s="15" t="s">
        <v>27</v>
      </c>
      <c r="C14" s="20">
        <v>11364.17</v>
      </c>
      <c r="D14" s="17">
        <f t="shared" si="0"/>
        <v>124505.83</v>
      </c>
      <c r="E14" s="16">
        <f t="shared" si="1"/>
        <v>120005.63</v>
      </c>
      <c r="F14" s="17">
        <f t="shared" si="2"/>
        <v>4500.2</v>
      </c>
      <c r="G14" s="18">
        <f t="shared" si="3"/>
        <v>2250.1</v>
      </c>
      <c r="H14" s="18">
        <f t="shared" si="4"/>
        <v>2250.1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3" t="s">
        <v>21</v>
      </c>
    </row>
    <row r="15" spans="1:14" s="2" customFormat="1" ht="28.5" customHeight="1">
      <c r="A15" s="15">
        <v>8</v>
      </c>
      <c r="B15" s="15" t="s">
        <v>28</v>
      </c>
      <c r="C15" s="16">
        <v>31196.38</v>
      </c>
      <c r="D15" s="17">
        <f t="shared" si="0"/>
        <v>341787.53</v>
      </c>
      <c r="E15" s="16">
        <f t="shared" si="1"/>
        <v>329433.77</v>
      </c>
      <c r="F15" s="17">
        <f t="shared" si="2"/>
        <v>12353.76</v>
      </c>
      <c r="G15" s="18">
        <f t="shared" si="3"/>
        <v>6176.88</v>
      </c>
      <c r="H15" s="18">
        <f t="shared" si="4"/>
        <v>6176.88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33" t="s">
        <v>21</v>
      </c>
    </row>
    <row r="16" spans="1:14" s="2" customFormat="1" ht="28.5" customHeight="1">
      <c r="A16" s="15">
        <v>9</v>
      </c>
      <c r="B16" s="15" t="s">
        <v>29</v>
      </c>
      <c r="C16" s="20">
        <v>548.35</v>
      </c>
      <c r="D16" s="17">
        <f t="shared" si="0"/>
        <v>6007.71</v>
      </c>
      <c r="E16" s="16">
        <f t="shared" si="1"/>
        <v>5790.57</v>
      </c>
      <c r="F16" s="17">
        <f t="shared" si="2"/>
        <v>217.14</v>
      </c>
      <c r="G16" s="18">
        <f t="shared" si="3"/>
        <v>108.57</v>
      </c>
      <c r="H16" s="18">
        <f t="shared" si="4"/>
        <v>108.57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33" t="s">
        <v>21</v>
      </c>
    </row>
    <row r="17" spans="1:14" s="2" customFormat="1" ht="28.5" customHeight="1">
      <c r="A17" s="15">
        <v>10</v>
      </c>
      <c r="B17" s="15" t="s">
        <v>30</v>
      </c>
      <c r="C17" s="16">
        <v>6424.53</v>
      </c>
      <c r="D17" s="17">
        <f t="shared" si="0"/>
        <v>67843.03</v>
      </c>
      <c r="E17" s="16">
        <f t="shared" si="1"/>
        <v>67843.03</v>
      </c>
      <c r="F17" s="17">
        <f t="shared" si="2"/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33" t="s">
        <v>21</v>
      </c>
    </row>
    <row r="18" spans="1:14" s="3" customFormat="1" ht="28.5" customHeight="1">
      <c r="A18" s="15">
        <v>11</v>
      </c>
      <c r="B18" s="19" t="s">
        <v>31</v>
      </c>
      <c r="C18" s="16">
        <v>34042.63</v>
      </c>
      <c r="D18" s="17">
        <f t="shared" si="0"/>
        <v>359490.17</v>
      </c>
      <c r="E18" s="16">
        <f t="shared" si="1"/>
        <v>359490.17</v>
      </c>
      <c r="F18" s="17">
        <f t="shared" si="2"/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33" t="s">
        <v>21</v>
      </c>
    </row>
    <row r="19" spans="1:14" s="2" customFormat="1" ht="28.5" customHeight="1">
      <c r="A19" s="15">
        <v>12</v>
      </c>
      <c r="B19" s="15" t="s">
        <v>32</v>
      </c>
      <c r="C19" s="21">
        <v>2543.8</v>
      </c>
      <c r="D19" s="17">
        <f t="shared" si="0"/>
        <v>26862.52</v>
      </c>
      <c r="E19" s="16">
        <f t="shared" si="1"/>
        <v>26862.52</v>
      </c>
      <c r="F19" s="17">
        <f t="shared" si="2"/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3" t="s">
        <v>21</v>
      </c>
    </row>
    <row r="20" spans="1:14" s="2" customFormat="1" ht="28.5" customHeight="1">
      <c r="A20" s="15">
        <v>13</v>
      </c>
      <c r="B20" s="15" t="s">
        <v>33</v>
      </c>
      <c r="C20" s="21">
        <v>98.7</v>
      </c>
      <c r="D20" s="17">
        <f t="shared" si="0"/>
        <v>1042.27</v>
      </c>
      <c r="E20" s="16">
        <f t="shared" si="1"/>
        <v>1042.27</v>
      </c>
      <c r="F20" s="17">
        <f t="shared" si="2"/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33" t="s">
        <v>21</v>
      </c>
    </row>
    <row r="21" spans="1:14" s="2" customFormat="1" ht="28.5" customHeight="1">
      <c r="A21" s="15">
        <v>14</v>
      </c>
      <c r="B21" s="15" t="s">
        <v>34</v>
      </c>
      <c r="C21" s="21">
        <v>600.97</v>
      </c>
      <c r="D21" s="17">
        <f t="shared" si="0"/>
        <v>6346.24</v>
      </c>
      <c r="E21" s="16">
        <f t="shared" si="1"/>
        <v>6346.24</v>
      </c>
      <c r="F21" s="17">
        <f t="shared" si="2"/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33" t="s">
        <v>21</v>
      </c>
    </row>
    <row r="22" spans="1:14" s="2" customFormat="1" ht="28.5" customHeight="1">
      <c r="A22" s="15">
        <v>15</v>
      </c>
      <c r="B22" s="15" t="s">
        <v>35</v>
      </c>
      <c r="C22" s="17">
        <v>0</v>
      </c>
      <c r="D22" s="17">
        <f>+E22+F22</f>
        <v>314638.06000000006</v>
      </c>
      <c r="E22" s="17">
        <v>0</v>
      </c>
      <c r="F22" s="17">
        <f t="shared" si="2"/>
        <v>314638.06000000006</v>
      </c>
      <c r="G22" s="17">
        <v>8654.69</v>
      </c>
      <c r="H22" s="17">
        <v>8654.69</v>
      </c>
      <c r="I22" s="17">
        <v>21237.71</v>
      </c>
      <c r="J22" s="17">
        <v>212377.84</v>
      </c>
      <c r="K22" s="17">
        <v>21237.71</v>
      </c>
      <c r="L22" s="17">
        <v>21237.71</v>
      </c>
      <c r="M22" s="17">
        <v>21237.71</v>
      </c>
      <c r="N22" s="33" t="s">
        <v>21</v>
      </c>
    </row>
    <row r="23" spans="1:14" s="4" customFormat="1" ht="28.5" customHeight="1">
      <c r="A23" s="22" t="s">
        <v>7</v>
      </c>
      <c r="B23" s="23"/>
      <c r="C23" s="24">
        <f>SUM(C8:C22)</f>
        <v>160892.36</v>
      </c>
      <c r="D23" s="18">
        <f>SUM(D8:D22)</f>
        <v>2060065.1999999997</v>
      </c>
      <c r="E23" s="18">
        <f aca="true" t="shared" si="5" ref="D23:T23">SUM(E8:E22)</f>
        <v>1699023.26</v>
      </c>
      <c r="F23" s="18">
        <f t="shared" si="5"/>
        <v>361041.94000000006</v>
      </c>
      <c r="G23" s="18">
        <f t="shared" si="5"/>
        <v>31856.629999999997</v>
      </c>
      <c r="H23" s="18">
        <f t="shared" si="5"/>
        <v>31856.629999999997</v>
      </c>
      <c r="I23" s="18">
        <f t="shared" si="5"/>
        <v>21237.71</v>
      </c>
      <c r="J23" s="18">
        <f t="shared" si="5"/>
        <v>212377.84</v>
      </c>
      <c r="K23" s="18">
        <f t="shared" si="5"/>
        <v>21237.71</v>
      </c>
      <c r="L23" s="18">
        <f t="shared" si="5"/>
        <v>21237.71</v>
      </c>
      <c r="M23" s="18">
        <f t="shared" si="5"/>
        <v>21237.71</v>
      </c>
      <c r="N23" s="34"/>
    </row>
    <row r="24" spans="1:13" ht="24" customHeight="1">
      <c r="A24" s="25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6" ht="14.25">
      <c r="D26" s="26"/>
    </row>
  </sheetData>
  <sheetProtection/>
  <mergeCells count="17">
    <mergeCell ref="A1:B1"/>
    <mergeCell ref="A2:N2"/>
    <mergeCell ref="A3:N3"/>
    <mergeCell ref="D4:M4"/>
    <mergeCell ref="F5:M5"/>
    <mergeCell ref="J6:M6"/>
    <mergeCell ref="A23:B23"/>
    <mergeCell ref="A4:A7"/>
    <mergeCell ref="B4:B7"/>
    <mergeCell ref="C4:C7"/>
    <mergeCell ref="D5:D7"/>
    <mergeCell ref="E5:E7"/>
    <mergeCell ref="F6:F7"/>
    <mergeCell ref="G6:G7"/>
    <mergeCell ref="H6:H7"/>
    <mergeCell ref="I6:I7"/>
    <mergeCell ref="N5:N7"/>
  </mergeCells>
  <printOptions horizontalCentered="1"/>
  <pageMargins left="0.22" right="0.23999999999999996" top="0.275" bottom="0.3541666666666667" header="0.2361111111111111" footer="0.3145833333333333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3" sqref="K13"/>
    </sheetView>
  </sheetViews>
  <sheetFormatPr defaultColWidth="9.00390625" defaultRowHeight="14.25"/>
  <cols>
    <col min="1" max="247" width="9.00390625" style="1" customWidth="1"/>
  </cols>
  <sheetData>
    <row r="3" ht="14.2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Manwah</cp:lastModifiedBy>
  <cp:lastPrinted>2019-05-16T16:47:39Z</cp:lastPrinted>
  <dcterms:created xsi:type="dcterms:W3CDTF">2013-09-25T11:51:25Z</dcterms:created>
  <dcterms:modified xsi:type="dcterms:W3CDTF">2023-08-11T02:34:15Z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E978E88E13434AA48D8875092C0B02FC_13</vt:lpwstr>
  </property>
</Properties>
</file>