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920" firstSheet="1" activeTab="3"/>
  </bookViews>
  <sheets>
    <sheet name="镇收支总表 " sheetId="19" state="hidden" r:id="rId1"/>
    <sheet name="镇一般预算收入 " sheetId="18" r:id="rId2"/>
    <sheet name="镇一般预算支出-功能" sheetId="15" r:id="rId3"/>
    <sheet name="镇一般预算支出-经济" sheetId="16" r:id="rId4"/>
    <sheet name="Sheet1" sheetId="17" state="hidden" r:id="rId5"/>
  </sheets>
  <externalReferences>
    <externalReference r:id="rId6"/>
    <externalReference r:id="rId7"/>
    <externalReference r:id="rId8"/>
  </externalReferences>
  <definedNames>
    <definedName name="_xlnm._FilterDatabase" localSheetId="1" hidden="1">'镇一般预算收入 '!$A$4:$G$78</definedName>
    <definedName name="_xlnm._FilterDatabase" localSheetId="2" hidden="1">'镇一般预算支出-功能'!$A$5:$H$1351</definedName>
    <definedName name="_xlnm._FilterDatabase" localSheetId="3" hidden="1">'镇一般预算支出-经济'!$A$5:$F$83</definedName>
    <definedName name="_xlnm._FilterDatabase" localSheetId="0" hidden="1">'镇收支总表 '!$A$4:$L$33</definedName>
    <definedName name="_xlnm.Print_Area" localSheetId="2">'镇一般预算支出-功能'!$A$1:$E$1351</definedName>
    <definedName name="_xlnm.Print_Titles" localSheetId="1">'镇一般预算收入 '!$2:$4</definedName>
    <definedName name="_xlnm.Print_Titles" localSheetId="2">'镇一般预算支出-功能'!$1:$5</definedName>
    <definedName name="_xlnm.Print_Titles" localSheetId="3">'镇一般预算支出-经济'!$2:$5</definedName>
  </definedNames>
  <calcPr calcId="144525"/>
</workbook>
</file>

<file path=xl/sharedStrings.xml><?xml version="1.0" encoding="utf-8"?>
<sst xmlns="http://schemas.openxmlformats.org/spreadsheetml/2006/main" count="3099" uniqueCount="2532">
  <si>
    <t>鹤山市2022年址山镇一般公共预算收支预算总表</t>
  </si>
  <si>
    <t>单位:万元</t>
  </si>
  <si>
    <t>收入项目</t>
  </si>
  <si>
    <t>支出项目</t>
  </si>
  <si>
    <t>科目号</t>
  </si>
  <si>
    <t>科目名称</t>
  </si>
  <si>
    <t>2022年预算</t>
  </si>
  <si>
    <t>2022年上半年执行情况</t>
  </si>
  <si>
    <t>实绩比人大预算按时间进度超短额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</si>
  <si>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</si>
  <si>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</si>
  <si>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</si>
  <si>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</si>
  <si>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</si>
  <si>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</si>
  <si>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</si>
  <si>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</si>
  <si>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-</t>
  </si>
  <si>
    <t>专项转移支付收入</t>
  </si>
  <si>
    <t>县级对镇街转移支付</t>
  </si>
  <si>
    <t>三、债务转贷收入</t>
  </si>
  <si>
    <t>四、上年结余收入</t>
  </si>
  <si>
    <t>五、调入资金</t>
  </si>
  <si>
    <t>六、动用预算稳定调节基金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</si>
  <si>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</si>
  <si>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</si>
  <si>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</si>
  <si>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</si>
  <si>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</si>
  <si>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</si>
  <si>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</si>
  <si>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</si>
  <si>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</si>
  <si>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</si>
  <si>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</si>
  <si>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附件1</t>
  </si>
  <si>
    <t>址山镇2022年上半年一般公共预算收入执行情况表</t>
  </si>
  <si>
    <t>2022年上半年实绩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</si>
  <si>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</si>
  <si>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</si>
  <si>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</si>
  <si>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</si>
  <si>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</si>
  <si>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</si>
  <si>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</si>
  <si>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</si>
  <si>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</si>
  <si>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</si>
  <si>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</si>
  <si>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</si>
  <si>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</si>
  <si>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</si>
  <si>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</si>
  <si>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</si>
  <si>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</si>
  <si>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</si>
  <si>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</si>
  <si>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</si>
  <si>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</si>
  <si>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</si>
  <si>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</si>
  <si>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</si>
  <si>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</si>
  <si>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</si>
  <si>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</si>
  <si>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</si>
  <si>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</si>
  <si>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</si>
  <si>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</si>
  <si>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</si>
  <si>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</si>
  <si>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</si>
  <si>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</si>
  <si>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</si>
  <si>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</si>
  <si>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</si>
  <si>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</si>
  <si>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</si>
  <si>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</si>
  <si>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</si>
  <si>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</si>
  <si>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</si>
  <si>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</si>
  <si>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</si>
  <si>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</si>
  <si>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</si>
  <si>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</si>
  <si>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</si>
  <si>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</si>
  <si>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</si>
  <si>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</si>
  <si>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</si>
  <si>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</si>
  <si>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</si>
  <si>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</si>
  <si>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</si>
  <si>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</si>
  <si>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</si>
  <si>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附件2</t>
  </si>
  <si>
    <t>址山镇2022年上半年一般公共预算支出执行情况表</t>
  </si>
  <si>
    <t>（功能分类支出）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</si>
  <si>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</si>
  <si>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</si>
  <si>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</si>
  <si>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</si>
  <si>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</si>
  <si>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</si>
  <si>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</si>
  <si>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</si>
  <si>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</si>
  <si>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</si>
  <si>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</si>
  <si>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</si>
  <si>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</si>
  <si>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</si>
  <si>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</si>
  <si>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</si>
  <si>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</si>
  <si>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</si>
  <si>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</si>
  <si>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</si>
  <si>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</si>
  <si>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</si>
  <si>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</si>
  <si>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</si>
  <si>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</si>
  <si>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</si>
  <si>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</si>
  <si>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</si>
  <si>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</si>
  <si>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</si>
  <si>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</si>
  <si>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</si>
  <si>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</si>
  <si>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</si>
  <si>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</si>
  <si>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</si>
  <si>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</si>
  <si>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</si>
  <si>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</si>
  <si>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</si>
  <si>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</si>
  <si>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</si>
  <si>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</si>
  <si>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</si>
  <si>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</si>
  <si>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</si>
  <si>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</si>
  <si>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</si>
  <si>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</si>
  <si>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</si>
  <si>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</si>
  <si>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</si>
  <si>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</si>
  <si>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</si>
  <si>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</si>
  <si>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</si>
  <si>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</si>
  <si>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</si>
  <si>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</si>
  <si>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</si>
  <si>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</si>
  <si>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</si>
  <si>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</si>
  <si>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</si>
  <si>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</si>
  <si>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</si>
  <si>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</si>
  <si>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</si>
  <si>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</si>
  <si>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</si>
  <si>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</si>
  <si>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</si>
  <si>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</si>
  <si>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</si>
  <si>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</si>
  <si>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</si>
  <si>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</si>
  <si>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</si>
  <si>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</si>
  <si>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</si>
  <si>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</si>
  <si>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</si>
  <si>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</si>
  <si>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</si>
  <si>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</si>
  <si>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</si>
  <si>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</si>
  <si>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</si>
  <si>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</si>
  <si>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</si>
  <si>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</si>
  <si>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</si>
  <si>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</si>
  <si>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</si>
  <si>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</si>
  <si>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</si>
  <si>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</si>
  <si>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</si>
  <si>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</si>
  <si>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</si>
  <si>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</si>
  <si>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</si>
  <si>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</si>
  <si>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</si>
  <si>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</si>
  <si>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</si>
  <si>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</si>
  <si>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</si>
  <si>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</si>
  <si>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</si>
  <si>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</si>
  <si>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</si>
  <si>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</si>
  <si>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</si>
  <si>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</si>
  <si>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</si>
  <si>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</si>
  <si>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</si>
  <si>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</si>
  <si>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</si>
  <si>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</si>
  <si>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</si>
  <si>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</si>
  <si>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</si>
  <si>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</si>
  <si>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</si>
  <si>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</si>
  <si>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</si>
  <si>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</si>
  <si>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</si>
  <si>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</si>
  <si>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</si>
  <si>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</si>
  <si>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</si>
  <si>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</si>
  <si>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</si>
  <si>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</si>
  <si>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</si>
  <si>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</si>
  <si>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</si>
  <si>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</si>
  <si>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</si>
  <si>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</si>
  <si>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</si>
  <si>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</si>
  <si>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</si>
  <si>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</si>
  <si>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</si>
  <si>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</si>
  <si>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</si>
  <si>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</si>
  <si>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</si>
  <si>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</si>
  <si>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</si>
  <si>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</si>
  <si>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</si>
  <si>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</si>
  <si>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</si>
  <si>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</si>
  <si>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</si>
  <si>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</si>
  <si>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</si>
  <si>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</si>
  <si>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</si>
  <si>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</si>
  <si>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</si>
  <si>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</si>
  <si>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</si>
  <si>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</si>
  <si>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</si>
  <si>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</si>
  <si>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</si>
  <si>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</si>
  <si>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</si>
  <si>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</si>
  <si>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</si>
  <si>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</si>
  <si>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</si>
  <si>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</si>
  <si>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</si>
  <si>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</si>
  <si>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</si>
  <si>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</si>
  <si>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</si>
  <si>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</si>
  <si>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</si>
  <si>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</si>
  <si>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</si>
  <si>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</si>
  <si>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</si>
  <si>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</si>
  <si>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</si>
  <si>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</si>
  <si>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</si>
  <si>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</si>
  <si>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</si>
  <si>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</si>
  <si>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</si>
  <si>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</si>
  <si>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</si>
  <si>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</si>
  <si>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</si>
  <si>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</si>
  <si>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</si>
  <si>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</si>
  <si>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</si>
  <si>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</si>
  <si>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</si>
  <si>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</si>
  <si>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</si>
  <si>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</si>
  <si>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</si>
  <si>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</si>
  <si>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</si>
  <si>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</si>
  <si>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</si>
  <si>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</si>
  <si>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</si>
  <si>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</si>
  <si>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</si>
  <si>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</si>
  <si>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</si>
  <si>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</si>
  <si>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</si>
  <si>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</si>
  <si>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</si>
  <si>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</si>
  <si>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</si>
  <si>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</si>
  <si>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</si>
  <si>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</si>
  <si>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</si>
  <si>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</si>
  <si>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</si>
  <si>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</si>
  <si>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</si>
  <si>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</si>
  <si>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</si>
  <si>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</si>
  <si>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</si>
  <si>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</si>
  <si>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</si>
  <si>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</si>
  <si>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</si>
  <si>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</si>
  <si>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</si>
  <si>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</si>
  <si>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</si>
  <si>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</si>
  <si>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</si>
  <si>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</si>
  <si>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</si>
  <si>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</si>
  <si>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</si>
  <si>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</si>
  <si>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</si>
  <si>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</si>
  <si>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</si>
  <si>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</si>
  <si>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</si>
  <si>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</si>
  <si>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</si>
  <si>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</si>
  <si>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</si>
  <si>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</si>
  <si>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</si>
  <si>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</si>
  <si>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</si>
  <si>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</si>
  <si>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</si>
  <si>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</si>
  <si>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</si>
  <si>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</si>
  <si>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</si>
  <si>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</si>
  <si>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</si>
  <si>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</si>
  <si>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</si>
  <si>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</si>
  <si>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</si>
  <si>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</si>
  <si>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</si>
  <si>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</si>
  <si>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</si>
  <si>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</si>
  <si>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</si>
  <si>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</si>
  <si>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</si>
  <si>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</si>
  <si>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</si>
  <si>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</si>
  <si>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1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</si>
  <si>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</si>
  <si>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</si>
  <si>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</si>
  <si>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</si>
  <si>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</si>
  <si>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</si>
  <si>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</si>
  <si>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</si>
  <si>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</si>
  <si>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</si>
  <si>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</si>
  <si>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</si>
  <si>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</si>
  <si>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</si>
  <si>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</si>
  <si>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</si>
  <si>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</si>
  <si>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</si>
  <si>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</si>
  <si>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</si>
  <si>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</si>
  <si>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</si>
  <si>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</si>
  <si>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</si>
  <si>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</si>
  <si>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</si>
  <si>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</si>
  <si>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</si>
  <si>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</si>
  <si>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</si>
  <si>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</si>
  <si>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</si>
  <si>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</si>
  <si>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</si>
  <si>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</si>
  <si>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</si>
  <si>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</si>
  <si>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</si>
  <si>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</si>
  <si>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</si>
  <si>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</si>
  <si>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</si>
  <si>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</si>
  <si>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</si>
  <si>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</si>
  <si>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</si>
  <si>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</si>
  <si>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</si>
  <si>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</si>
  <si>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</si>
  <si>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</si>
  <si>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</si>
  <si>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</si>
  <si>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</si>
  <si>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</si>
  <si>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</si>
  <si>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</si>
  <si>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</si>
  <si>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</si>
  <si>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</si>
  <si>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</si>
  <si>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</si>
  <si>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</si>
  <si>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</si>
  <si>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</si>
  <si>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</si>
  <si>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</si>
  <si>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</si>
  <si>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</si>
  <si>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</si>
  <si>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</si>
  <si>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</si>
  <si>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</si>
  <si>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</si>
  <si>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</si>
  <si>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</si>
  <si>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</si>
  <si>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</si>
  <si>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</si>
  <si>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</si>
  <si>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</si>
  <si>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</si>
  <si>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</si>
  <si>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</si>
  <si>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</si>
  <si>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</si>
  <si>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</si>
  <si>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</si>
  <si>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</si>
  <si>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</si>
  <si>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</si>
  <si>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</si>
  <si>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</si>
  <si>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</si>
  <si>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</si>
  <si>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</si>
  <si>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</si>
  <si>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</si>
  <si>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</si>
  <si>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</si>
  <si>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</si>
  <si>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</si>
  <si>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</si>
  <si>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</si>
  <si>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</si>
  <si>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</si>
  <si>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</si>
  <si>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</si>
  <si>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</si>
  <si>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</si>
  <si>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</si>
  <si>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</si>
  <si>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</si>
  <si>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</si>
  <si>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</si>
  <si>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</si>
  <si>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</si>
  <si>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</si>
  <si>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</si>
  <si>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</si>
  <si>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</si>
  <si>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</si>
  <si>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</si>
  <si>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</si>
  <si>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</si>
  <si>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</si>
  <si>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</si>
  <si>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</si>
  <si>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</si>
  <si>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</si>
  <si>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</si>
  <si>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</si>
  <si>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</si>
  <si>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</si>
  <si>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</si>
  <si>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</si>
  <si>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</si>
  <si>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</si>
  <si>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</si>
  <si>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</si>
  <si>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</si>
  <si>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</si>
  <si>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</si>
  <si>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</si>
  <si>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</si>
  <si>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</si>
  <si>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</si>
  <si>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</si>
  <si>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</si>
  <si>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</si>
  <si>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</si>
  <si>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</si>
  <si>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</si>
  <si>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</si>
  <si>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</si>
  <si>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</si>
  <si>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</si>
  <si>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</si>
  <si>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</si>
  <si>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</si>
  <si>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</si>
  <si>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</si>
  <si>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</si>
  <si>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</si>
  <si>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</si>
  <si>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</si>
  <si>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</si>
  <si>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</si>
  <si>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</si>
  <si>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</si>
  <si>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</si>
  <si>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</si>
  <si>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</si>
  <si>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</si>
  <si>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</si>
  <si>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</si>
  <si>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</si>
  <si>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</si>
  <si>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</si>
  <si>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</si>
  <si>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</si>
  <si>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</si>
  <si>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</si>
  <si>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</si>
  <si>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</si>
  <si>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</si>
  <si>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</si>
  <si>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</si>
  <si>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</si>
  <si>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</si>
  <si>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</si>
  <si>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</si>
  <si>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</si>
  <si>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</si>
  <si>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</si>
  <si>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</si>
  <si>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</si>
  <si>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</si>
  <si>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</si>
  <si>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</si>
  <si>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</si>
  <si>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</si>
  <si>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</si>
  <si>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</si>
  <si>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</si>
  <si>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</si>
  <si>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</si>
  <si>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</si>
  <si>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</si>
  <si>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</si>
  <si>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</si>
  <si>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</si>
  <si>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</si>
  <si>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</si>
  <si>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</si>
  <si>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</si>
  <si>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</si>
  <si>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</si>
  <si>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</si>
  <si>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</si>
  <si>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</si>
  <si>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</si>
  <si>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</si>
  <si>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</si>
  <si>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</si>
  <si>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</si>
  <si>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</si>
  <si>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</si>
  <si>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</si>
  <si>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</si>
  <si>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</si>
  <si>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</si>
  <si>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</si>
  <si>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</si>
  <si>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</si>
  <si>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</si>
  <si>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</si>
  <si>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</si>
  <si>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</si>
  <si>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</si>
  <si>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</si>
  <si>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</si>
  <si>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</si>
  <si>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</si>
  <si>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</si>
  <si>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</si>
  <si>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</si>
  <si>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</si>
  <si>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</si>
  <si>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</si>
  <si>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</si>
  <si>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</si>
  <si>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</si>
  <si>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</si>
  <si>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</si>
  <si>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</si>
  <si>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</si>
  <si>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</si>
  <si>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</si>
  <si>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</si>
  <si>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</si>
  <si>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</si>
  <si>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</si>
  <si>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</si>
  <si>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</si>
  <si>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</si>
  <si>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</si>
  <si>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</si>
  <si>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</si>
  <si>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</si>
  <si>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</si>
  <si>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</si>
  <si>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</si>
  <si>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</si>
  <si>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</si>
  <si>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</si>
  <si>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</si>
  <si>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</si>
  <si>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</si>
  <si>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</si>
  <si>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</si>
  <si>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</si>
  <si>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</si>
  <si>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</si>
  <si>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</si>
  <si>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</si>
  <si>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</si>
  <si>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</si>
  <si>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</si>
  <si>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</si>
  <si>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</si>
  <si>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</si>
  <si>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</si>
  <si>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</si>
  <si>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</si>
  <si>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</si>
  <si>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</si>
  <si>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</si>
  <si>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</si>
  <si>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</si>
  <si>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</si>
  <si>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</si>
  <si>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</si>
  <si>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</si>
  <si>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</si>
  <si>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</si>
  <si>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</si>
  <si>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</si>
  <si>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</si>
  <si>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</si>
  <si>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</si>
  <si>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</si>
  <si>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</si>
  <si>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</si>
  <si>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</si>
  <si>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</si>
  <si>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</si>
  <si>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</si>
  <si>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</si>
  <si>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</si>
  <si>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</si>
  <si>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</si>
  <si>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</si>
  <si>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</si>
  <si>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</si>
  <si>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</si>
  <si>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</si>
  <si>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</si>
  <si>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</si>
  <si>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</si>
  <si>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</si>
  <si>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</si>
  <si>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</si>
  <si>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</si>
  <si>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</si>
  <si>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</si>
  <si>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</si>
  <si>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</si>
  <si>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</si>
  <si>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</si>
  <si>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</si>
  <si>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</si>
  <si>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</si>
  <si>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</si>
  <si>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</si>
  <si>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</si>
  <si>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</si>
  <si>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</si>
  <si>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</si>
  <si>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</si>
  <si>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</si>
  <si>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</si>
  <si>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</si>
  <si>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</si>
  <si>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</si>
  <si>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</si>
  <si>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</si>
  <si>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</si>
  <si>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</si>
  <si>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</si>
  <si>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</si>
  <si>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</si>
  <si>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</si>
  <si>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</si>
  <si>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</si>
  <si>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</si>
  <si>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</si>
  <si>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</si>
  <si>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</si>
  <si>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</si>
  <si>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</si>
  <si>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</si>
  <si>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</si>
  <si>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</si>
  <si>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</si>
  <si>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</si>
  <si>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</si>
  <si>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</si>
  <si>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</si>
  <si>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</si>
  <si>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</si>
  <si>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</si>
  <si>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</si>
  <si>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</si>
  <si>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</si>
  <si>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</si>
  <si>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</si>
  <si>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</si>
  <si>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</si>
  <si>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</si>
  <si>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</si>
  <si>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</si>
  <si>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</si>
  <si>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</si>
  <si>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</si>
  <si>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</si>
  <si>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</si>
  <si>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</si>
  <si>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</si>
  <si>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</si>
  <si>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</si>
  <si>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</si>
  <si>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</si>
  <si>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</si>
  <si>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</si>
  <si>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</si>
  <si>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</si>
  <si>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</si>
  <si>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</si>
  <si>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</si>
  <si>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</si>
  <si>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</si>
  <si>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</si>
  <si>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</si>
  <si>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</si>
  <si>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</si>
  <si>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</si>
  <si>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</si>
  <si>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</si>
  <si>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</si>
  <si>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</si>
  <si>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</si>
  <si>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</si>
  <si>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</si>
  <si>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</si>
  <si>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</si>
  <si>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</si>
  <si>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</si>
  <si>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</si>
  <si>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</si>
  <si>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</si>
  <si>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</si>
  <si>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</si>
  <si>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</si>
  <si>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</si>
  <si>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</si>
  <si>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</si>
  <si>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</si>
  <si>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</si>
  <si>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</si>
  <si>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</si>
  <si>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</si>
  <si>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</si>
  <si>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</si>
  <si>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</si>
  <si>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</si>
  <si>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</si>
  <si>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</si>
  <si>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</si>
  <si>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</si>
  <si>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</si>
  <si>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</si>
  <si>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</si>
  <si>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</si>
  <si>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</si>
  <si>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</si>
  <si>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</si>
  <si>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</si>
  <si>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</si>
  <si>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</si>
  <si>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</si>
  <si>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</si>
  <si>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</si>
  <si>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</si>
  <si>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</si>
  <si>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</si>
  <si>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</si>
  <si>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</si>
  <si>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</si>
  <si>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</si>
  <si>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</si>
  <si>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</si>
  <si>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</si>
  <si>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</si>
  <si>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</si>
  <si>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</si>
  <si>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</si>
  <si>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</si>
  <si>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</si>
  <si>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</si>
  <si>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</si>
  <si>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</si>
  <si>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</si>
  <si>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</si>
  <si>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</si>
  <si>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</si>
  <si>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</si>
  <si>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</si>
  <si>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</si>
  <si>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</si>
  <si>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</si>
  <si>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</si>
  <si>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</si>
  <si>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</si>
  <si>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</si>
  <si>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</si>
  <si>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</si>
  <si>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</si>
  <si>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</si>
  <si>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</si>
  <si>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</si>
  <si>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</si>
  <si>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</si>
  <si>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</si>
  <si>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</si>
  <si>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</si>
  <si>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</si>
  <si>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</si>
  <si>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</si>
  <si>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</si>
  <si>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</si>
  <si>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</si>
  <si>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</si>
  <si>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</si>
  <si>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</si>
  <si>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</si>
  <si>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</si>
  <si>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</si>
  <si>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</si>
  <si>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</si>
  <si>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</si>
  <si>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</si>
  <si>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</si>
  <si>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</si>
  <si>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</si>
  <si>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</si>
  <si>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</si>
  <si>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</si>
  <si>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</si>
  <si>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</si>
  <si>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</si>
  <si>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</si>
  <si>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</si>
  <si>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</si>
  <si>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</si>
  <si>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</si>
  <si>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</si>
  <si>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</si>
  <si>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</si>
  <si>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</si>
  <si>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</si>
  <si>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</si>
  <si>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</si>
  <si>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</si>
  <si>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</si>
  <si>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</si>
  <si>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</si>
  <si>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</si>
  <si>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</si>
  <si>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</si>
  <si>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</si>
  <si>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</si>
  <si>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</si>
  <si>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</si>
  <si>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</si>
  <si>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</si>
  <si>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</si>
  <si>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</si>
  <si>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</si>
  <si>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</si>
  <si>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</si>
  <si>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</si>
  <si>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</si>
  <si>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</si>
  <si>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</si>
  <si>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</si>
  <si>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</si>
  <si>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</si>
  <si>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</si>
  <si>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</si>
  <si>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</si>
  <si>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</si>
  <si>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</si>
  <si>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</si>
  <si>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</si>
  <si>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</si>
  <si>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</si>
  <si>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</si>
  <si>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</si>
  <si>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</si>
  <si>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</si>
  <si>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</si>
  <si>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</si>
  <si>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</si>
  <si>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</si>
  <si>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</si>
  <si>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</si>
  <si>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</si>
  <si>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</si>
  <si>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</si>
  <si>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</si>
  <si>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</si>
  <si>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</si>
  <si>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</si>
  <si>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</si>
  <si>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</si>
  <si>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</si>
  <si>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</si>
  <si>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</si>
  <si>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</si>
  <si>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</si>
  <si>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</si>
  <si>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</si>
  <si>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</si>
  <si>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</si>
  <si>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</si>
  <si>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</si>
  <si>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</si>
  <si>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</si>
  <si>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</si>
  <si>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</si>
  <si>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</si>
  <si>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</si>
  <si>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</si>
  <si>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</si>
  <si>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</si>
  <si>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</si>
  <si>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</si>
  <si>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</si>
  <si>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</si>
  <si>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</si>
  <si>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</si>
  <si>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</si>
  <si>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</si>
  <si>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</si>
  <si>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</si>
  <si>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</si>
  <si>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</si>
  <si>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</si>
  <si>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</si>
  <si>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</si>
  <si>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</si>
  <si>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</si>
  <si>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</si>
  <si>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</si>
  <si>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</si>
  <si>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</si>
  <si>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</si>
  <si>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</si>
  <si>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</si>
  <si>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</si>
  <si>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</si>
  <si>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</si>
  <si>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</si>
  <si>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</si>
  <si>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</si>
  <si>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</si>
  <si>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</si>
  <si>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</si>
  <si>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</si>
  <si>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</si>
  <si>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</si>
  <si>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</si>
  <si>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</si>
  <si>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</si>
  <si>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</si>
  <si>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</si>
  <si>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</si>
  <si>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</si>
  <si>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</si>
  <si>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</si>
  <si>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</si>
  <si>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</si>
  <si>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</si>
  <si>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</si>
  <si>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</si>
  <si>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</si>
  <si>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</si>
  <si>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</si>
  <si>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</si>
  <si>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</si>
  <si>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</si>
  <si>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</si>
  <si>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</si>
  <si>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</si>
  <si>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</si>
  <si>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</si>
  <si>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</si>
  <si>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</si>
  <si>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</si>
  <si>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</si>
  <si>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</si>
  <si>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</si>
  <si>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</si>
  <si>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</si>
  <si>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</si>
  <si>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</si>
  <si>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</si>
  <si>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</si>
  <si>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</si>
  <si>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</si>
  <si>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</si>
  <si>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</si>
  <si>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</si>
  <si>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</si>
  <si>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</si>
  <si>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</si>
  <si>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</si>
  <si>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</si>
  <si>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</si>
  <si>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</si>
  <si>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</si>
  <si>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</si>
  <si>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</si>
  <si>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</si>
  <si>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</si>
  <si>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</si>
  <si>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</si>
  <si>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</si>
  <si>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</si>
  <si>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</si>
  <si>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</si>
  <si>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</si>
  <si>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</si>
  <si>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</si>
  <si>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</si>
  <si>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</si>
  <si>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</si>
  <si>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</si>
  <si>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</si>
  <si>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</si>
  <si>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</si>
  <si>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</si>
  <si>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</si>
  <si>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</si>
  <si>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</si>
  <si>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</si>
  <si>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</si>
  <si>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</si>
  <si>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</si>
  <si>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</si>
  <si>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</si>
  <si>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</si>
  <si>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</si>
  <si>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</si>
  <si>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</si>
  <si>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</si>
  <si>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</si>
  <si>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</si>
  <si>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</si>
  <si>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</si>
  <si>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</si>
  <si>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</si>
  <si>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</si>
  <si>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</si>
  <si>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</si>
  <si>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</si>
  <si>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</si>
  <si>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</si>
  <si>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</si>
  <si>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</si>
  <si>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</si>
  <si>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</si>
  <si>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</si>
  <si>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</si>
  <si>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</si>
  <si>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</si>
  <si>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</si>
  <si>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</si>
  <si>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</si>
  <si>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</si>
  <si>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</si>
  <si>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</si>
  <si>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</si>
  <si>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</si>
  <si>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</si>
  <si>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</si>
  <si>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</si>
  <si>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</si>
  <si>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</si>
  <si>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</si>
  <si>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</si>
  <si>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</si>
  <si>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</si>
  <si>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</si>
  <si>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</si>
  <si>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</si>
  <si>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</si>
  <si>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</si>
  <si>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</si>
  <si>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</si>
  <si>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</si>
  <si>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</si>
  <si>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</si>
  <si>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</si>
  <si>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</si>
  <si>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</si>
  <si>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</si>
  <si>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</si>
  <si>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</si>
  <si>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</si>
  <si>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</si>
  <si>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</si>
  <si>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</si>
  <si>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</si>
  <si>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</si>
  <si>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</si>
  <si>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</si>
  <si>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</si>
  <si>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</si>
  <si>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</si>
  <si>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</si>
  <si>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</si>
  <si>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</si>
  <si>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</si>
  <si>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</si>
  <si>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</si>
  <si>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</si>
  <si>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</si>
  <si>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</si>
  <si>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</si>
  <si>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</si>
  <si>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</si>
  <si>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</si>
  <si>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</si>
  <si>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</si>
  <si>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</si>
  <si>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</si>
  <si>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</si>
  <si>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</si>
  <si>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</si>
  <si>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</si>
  <si>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</si>
  <si>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</si>
  <si>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</si>
  <si>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</si>
  <si>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</si>
  <si>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</si>
  <si>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</si>
  <si>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</si>
  <si>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</si>
  <si>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</si>
  <si>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</si>
  <si>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</si>
  <si>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</si>
  <si>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</si>
  <si>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</si>
  <si>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</si>
  <si>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</si>
  <si>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</si>
  <si>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</si>
  <si>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</si>
  <si>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</si>
  <si>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</si>
  <si>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</si>
  <si>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</si>
  <si>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</si>
  <si>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</si>
  <si>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</si>
  <si>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</si>
  <si>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</si>
  <si>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</si>
  <si>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</si>
  <si>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</si>
  <si>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</si>
  <si>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</si>
  <si>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</si>
  <si>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</si>
  <si>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</si>
  <si>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</si>
  <si>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</si>
  <si>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</si>
  <si>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</si>
  <si>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</si>
  <si>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</si>
  <si>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</si>
  <si>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</si>
  <si>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</si>
  <si>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</si>
  <si>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</si>
  <si>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</si>
  <si>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</si>
  <si>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</si>
  <si>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</si>
  <si>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</si>
  <si>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</si>
  <si>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</si>
  <si>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</si>
  <si>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</si>
  <si>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</si>
  <si>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</si>
  <si>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</si>
  <si>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</si>
  <si>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</si>
  <si>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</si>
  <si>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</si>
  <si>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</si>
  <si>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</si>
  <si>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</si>
  <si>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</si>
  <si>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</si>
  <si>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</si>
  <si>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</si>
  <si>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</si>
  <si>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</si>
  <si>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</si>
  <si>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</si>
  <si>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</si>
  <si>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</si>
  <si>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</si>
  <si>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</si>
  <si>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</si>
  <si>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</si>
  <si>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</si>
  <si>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</si>
  <si>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</si>
  <si>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</si>
  <si>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</si>
  <si>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</si>
  <si>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</si>
  <si>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</si>
  <si>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</si>
  <si>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</si>
  <si>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</si>
  <si>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</si>
  <si>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</si>
  <si>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</si>
  <si>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</si>
  <si>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</si>
  <si>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</si>
  <si>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</si>
  <si>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</si>
  <si>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</si>
  <si>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</si>
  <si>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</si>
  <si>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</si>
  <si>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</si>
  <si>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</si>
  <si>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</si>
  <si>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</si>
  <si>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</si>
  <si>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</si>
  <si>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</si>
  <si>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</si>
  <si>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</si>
  <si>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</si>
  <si>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</si>
  <si>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</si>
  <si>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</si>
  <si>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</si>
  <si>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</si>
  <si>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</si>
  <si>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</si>
  <si>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</si>
  <si>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</si>
  <si>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</si>
  <si>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</si>
  <si>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</si>
  <si>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</si>
  <si>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</si>
  <si>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</si>
  <si>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</si>
  <si>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</si>
  <si>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</si>
  <si>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</si>
  <si>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</si>
  <si>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</si>
  <si>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</si>
  <si>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</si>
  <si>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</si>
  <si>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</si>
  <si>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</si>
  <si>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</si>
  <si>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</si>
  <si>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</si>
  <si>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</si>
  <si>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</si>
  <si>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</si>
  <si>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</si>
  <si>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</si>
  <si>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</si>
  <si>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</si>
  <si>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</si>
  <si>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</si>
  <si>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</si>
  <si>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</si>
  <si>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</si>
  <si>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</si>
  <si>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</si>
  <si>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</si>
  <si>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</si>
  <si>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</si>
  <si>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</si>
  <si>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</si>
  <si>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</si>
  <si>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</si>
  <si>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</si>
  <si>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</si>
  <si>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</si>
  <si>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</si>
  <si>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</si>
  <si>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</si>
  <si>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</si>
  <si>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</si>
  <si>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</si>
  <si>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</si>
  <si>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</si>
  <si>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</si>
  <si>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</si>
  <si>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</si>
  <si>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</si>
  <si>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</si>
  <si>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</si>
  <si>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</si>
  <si>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</si>
  <si>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</si>
  <si>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</si>
  <si>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</si>
  <si>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</si>
  <si>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</si>
  <si>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</si>
  <si>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</si>
  <si>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</si>
  <si>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</si>
  <si>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</si>
  <si>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</si>
  <si>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</si>
  <si>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</si>
  <si>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</si>
  <si>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</si>
  <si>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</si>
  <si>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</si>
  <si>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</si>
  <si>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</si>
  <si>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</si>
  <si>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</si>
  <si>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</si>
  <si>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</si>
  <si>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</si>
  <si>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</si>
  <si>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</si>
  <si>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</si>
  <si>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</si>
  <si>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</si>
  <si>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</si>
  <si>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</si>
  <si>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</si>
  <si>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</si>
  <si>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</si>
  <si>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</si>
  <si>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</si>
  <si>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</si>
  <si>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</si>
  <si>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</si>
  <si>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</si>
  <si>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</si>
  <si>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</si>
  <si>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</si>
  <si>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</si>
  <si>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</si>
  <si>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</si>
  <si>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</si>
  <si>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</si>
  <si>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</si>
  <si>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</si>
  <si>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</si>
  <si>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</si>
  <si>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</si>
  <si>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</si>
  <si>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</si>
  <si>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</si>
  <si>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</si>
  <si>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</si>
  <si>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</si>
  <si>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</si>
  <si>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</si>
  <si>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</si>
  <si>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</si>
  <si>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</si>
  <si>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</si>
  <si>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</si>
  <si>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</si>
  <si>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</si>
  <si>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</si>
  <si>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</si>
  <si>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</si>
  <si>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</si>
  <si>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</si>
  <si>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</si>
  <si>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</si>
  <si>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</si>
  <si>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</si>
  <si>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</si>
  <si>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</si>
  <si>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</si>
  <si>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</si>
  <si>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</si>
  <si>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</si>
  <si>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</si>
  <si>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</si>
  <si>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</si>
  <si>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</si>
  <si>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</si>
  <si>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</si>
  <si>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</si>
  <si>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</si>
  <si>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</si>
  <si>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</si>
  <si>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</si>
  <si>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</si>
  <si>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</si>
  <si>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</si>
  <si>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</si>
  <si>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</si>
  <si>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</si>
  <si>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</si>
  <si>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</si>
  <si>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</si>
  <si>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</si>
  <si>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</si>
  <si>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</si>
  <si>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</si>
  <si>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</si>
  <si>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</si>
  <si>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</si>
  <si>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</si>
  <si>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</si>
  <si>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</si>
  <si>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</si>
  <si>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</si>
  <si>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</si>
  <si>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</si>
  <si>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</si>
  <si>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</si>
  <si>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</si>
  <si>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</si>
  <si>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</si>
  <si>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</si>
  <si>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</si>
  <si>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</si>
  <si>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</si>
  <si>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</si>
  <si>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</si>
  <si>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</si>
  <si>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</si>
  <si>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</si>
  <si>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</si>
  <si>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</si>
  <si>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</si>
  <si>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</si>
  <si>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</si>
  <si>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</si>
  <si>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</si>
  <si>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</si>
  <si>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</si>
  <si>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</si>
  <si>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</si>
  <si>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</si>
  <si>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</si>
  <si>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</si>
  <si>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</si>
  <si>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</si>
  <si>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</si>
  <si>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</si>
  <si>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</si>
  <si>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</si>
  <si>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</si>
  <si>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</si>
  <si>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</si>
  <si>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</si>
  <si>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</si>
  <si>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</si>
  <si>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</si>
  <si>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</si>
  <si>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</si>
  <si>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</si>
  <si>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</si>
  <si>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</si>
  <si>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</si>
  <si>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</si>
  <si>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</si>
  <si>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</si>
  <si>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</si>
  <si>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</si>
  <si>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</si>
  <si>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</si>
  <si>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</si>
  <si>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</si>
  <si>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</si>
  <si>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</si>
  <si>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</si>
  <si>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</si>
  <si>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</si>
  <si>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21208</t>
  </si>
  <si>
    <t xml:space="preserve"> 国有土地使用权出让收入安排的支出</t>
  </si>
  <si>
    <t>2120804</t>
  </si>
  <si>
    <t>农村基础设施建设</t>
  </si>
  <si>
    <t>2120806</t>
  </si>
  <si>
    <t>土地出让业务支出</t>
  </si>
  <si>
    <t>2120815</t>
  </si>
  <si>
    <t>农村社会事业支出</t>
  </si>
  <si>
    <t>2120899</t>
  </si>
  <si>
    <t>其他国有土地使用权出让收入安排的支出</t>
  </si>
  <si>
    <t>21214</t>
  </si>
  <si>
    <t xml:space="preserve"> 污水处理费安排的支出</t>
  </si>
  <si>
    <t>2121499</t>
  </si>
  <si>
    <t>其他污水处理费安排的支出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</si>
  <si>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</si>
  <si>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</si>
  <si>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</si>
  <si>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</si>
  <si>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</si>
  <si>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</si>
  <si>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</si>
  <si>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</si>
  <si>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</si>
  <si>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</si>
  <si>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</si>
  <si>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</si>
  <si>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</si>
  <si>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</si>
  <si>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</si>
  <si>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</si>
  <si>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</si>
  <si>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</si>
  <si>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</si>
  <si>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</si>
  <si>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</si>
  <si>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</si>
  <si>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</si>
  <si>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</si>
  <si>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</si>
  <si>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</si>
  <si>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</si>
  <si>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</si>
  <si>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</si>
  <si>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</si>
  <si>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</si>
  <si>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</si>
  <si>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</si>
  <si>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</si>
  <si>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</si>
  <si>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</si>
  <si>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</si>
  <si>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</si>
  <si>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</si>
  <si>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</si>
  <si>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</si>
  <si>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</si>
  <si>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</si>
  <si>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</si>
  <si>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</si>
  <si>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</si>
  <si>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</si>
  <si>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</si>
  <si>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</si>
  <si>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</si>
  <si>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</si>
  <si>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</si>
  <si>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</si>
  <si>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</si>
  <si>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</si>
  <si>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</si>
  <si>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</si>
  <si>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</si>
  <si>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</si>
  <si>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</si>
  <si>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</si>
  <si>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</si>
  <si>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</si>
  <si>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</si>
  <si>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</si>
  <si>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</si>
  <si>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</si>
  <si>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</si>
  <si>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</si>
  <si>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</si>
  <si>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</si>
  <si>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</si>
  <si>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</si>
  <si>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</si>
  <si>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</si>
  <si>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</si>
  <si>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</si>
  <si>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</si>
  <si>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</si>
  <si>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</si>
  <si>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</si>
  <si>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</si>
  <si>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</si>
  <si>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</si>
  <si>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</si>
  <si>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</si>
  <si>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</si>
  <si>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</si>
  <si>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</si>
  <si>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</si>
  <si>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</si>
  <si>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</si>
  <si>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</si>
  <si>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</si>
  <si>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</si>
  <si>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</si>
  <si>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</si>
  <si>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</si>
  <si>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</si>
  <si>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</si>
  <si>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</si>
  <si>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</si>
  <si>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</si>
  <si>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</si>
  <si>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</si>
  <si>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</si>
  <si>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</si>
  <si>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</si>
  <si>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</si>
  <si>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</si>
  <si>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</si>
  <si>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</si>
  <si>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</si>
  <si>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</si>
  <si>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</si>
  <si>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</si>
  <si>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</si>
  <si>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</si>
  <si>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</si>
  <si>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</si>
  <si>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</si>
  <si>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</si>
  <si>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</si>
  <si>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</si>
  <si>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</si>
  <si>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</si>
  <si>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</si>
  <si>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</si>
  <si>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</si>
  <si>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</si>
  <si>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</si>
  <si>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</si>
  <si>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</si>
  <si>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</si>
  <si>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</si>
  <si>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</si>
  <si>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</si>
  <si>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</si>
  <si>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</si>
  <si>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</si>
  <si>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</si>
  <si>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</si>
  <si>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</si>
  <si>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</si>
  <si>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</si>
  <si>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</si>
  <si>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</si>
  <si>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</si>
  <si>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</si>
  <si>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</si>
  <si>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</si>
  <si>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</si>
  <si>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</si>
  <si>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</si>
  <si>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</si>
  <si>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</si>
  <si>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</si>
  <si>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</si>
  <si>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</si>
  <si>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</si>
  <si>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</si>
  <si>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</si>
  <si>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</si>
  <si>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</si>
  <si>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</si>
  <si>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</si>
  <si>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</si>
  <si>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</si>
  <si>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</si>
  <si>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</si>
  <si>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</si>
  <si>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</si>
  <si>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</si>
  <si>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</si>
  <si>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</si>
  <si>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</si>
  <si>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</si>
  <si>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</si>
  <si>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</si>
  <si>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</si>
  <si>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</si>
  <si>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</si>
  <si>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</si>
  <si>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</si>
  <si>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</si>
  <si>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</si>
  <si>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</si>
  <si>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</si>
  <si>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</si>
  <si>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</si>
  <si>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</si>
  <si>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</si>
  <si>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</si>
  <si>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</si>
  <si>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</si>
  <si>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</si>
  <si>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</si>
  <si>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</si>
  <si>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</si>
  <si>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</si>
  <si>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</si>
  <si>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</si>
  <si>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</si>
  <si>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</si>
  <si>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</si>
  <si>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</si>
  <si>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</si>
  <si>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</si>
  <si>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</si>
  <si>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</si>
  <si>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</si>
  <si>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</si>
  <si>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</si>
  <si>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</si>
  <si>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</si>
  <si>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</si>
  <si>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</si>
  <si>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</si>
  <si>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</si>
  <si>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</si>
  <si>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</si>
  <si>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</si>
  <si>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</si>
  <si>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</si>
  <si>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</si>
  <si>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</si>
  <si>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</si>
  <si>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</si>
  <si>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</si>
  <si>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</si>
  <si>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</si>
  <si>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</si>
  <si>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</si>
  <si>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</si>
  <si>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</si>
  <si>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</si>
  <si>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</si>
  <si>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</si>
  <si>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</si>
  <si>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</si>
  <si>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</si>
  <si>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</si>
  <si>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</si>
  <si>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</si>
  <si>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</si>
  <si>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</si>
  <si>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</si>
  <si>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</si>
  <si>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</si>
  <si>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</si>
  <si>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</si>
  <si>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</si>
  <si>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</si>
  <si>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</si>
  <si>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</si>
  <si>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</si>
  <si>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</si>
  <si>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</si>
  <si>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</si>
  <si>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</si>
  <si>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</si>
  <si>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</si>
  <si>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</si>
  <si>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</si>
  <si>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</si>
  <si>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</si>
  <si>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</si>
  <si>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</si>
  <si>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</si>
  <si>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</si>
  <si>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</si>
  <si>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</si>
  <si>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</si>
  <si>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</si>
  <si>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</si>
  <si>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</si>
  <si>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</si>
  <si>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</si>
  <si>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</si>
  <si>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</si>
  <si>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</si>
  <si>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</si>
  <si>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</si>
  <si>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</si>
  <si>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</si>
  <si>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</si>
  <si>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</si>
  <si>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</si>
  <si>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</si>
  <si>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</si>
  <si>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</si>
  <si>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</si>
  <si>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</si>
  <si>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</si>
  <si>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</si>
  <si>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</si>
  <si>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</si>
  <si>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</si>
  <si>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</si>
  <si>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</si>
  <si>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</si>
  <si>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</si>
  <si>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</si>
  <si>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</si>
  <si>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</si>
  <si>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</si>
  <si>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</si>
  <si>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</si>
  <si>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</si>
  <si>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</si>
  <si>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</si>
  <si>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</si>
  <si>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</si>
  <si>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</si>
  <si>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</si>
  <si>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</si>
  <si>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</si>
  <si>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</si>
  <si>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</si>
  <si>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</si>
  <si>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</si>
  <si>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</si>
  <si>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</si>
  <si>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</si>
  <si>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</si>
  <si>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</si>
  <si>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</si>
  <si>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</si>
  <si>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</si>
  <si>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</si>
  <si>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</si>
  <si>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</si>
  <si>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</si>
  <si>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</si>
  <si>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</si>
  <si>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</si>
  <si>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</si>
  <si>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</si>
  <si>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</si>
  <si>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</si>
  <si>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</si>
  <si>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</si>
  <si>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</si>
  <si>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</si>
  <si>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</si>
  <si>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</si>
  <si>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</si>
  <si>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</si>
  <si>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</si>
  <si>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</si>
  <si>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</si>
  <si>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</si>
  <si>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</si>
  <si>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</si>
  <si>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</si>
  <si>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</si>
  <si>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</si>
  <si>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</si>
  <si>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</si>
  <si>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</si>
  <si>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</si>
  <si>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</si>
  <si>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</si>
  <si>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</si>
  <si>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</si>
  <si>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</si>
  <si>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</si>
  <si>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</si>
  <si>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</si>
  <si>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</si>
  <si>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</si>
  <si>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</si>
  <si>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</si>
  <si>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</si>
  <si>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</si>
  <si>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</si>
  <si>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</si>
  <si>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</si>
  <si>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</si>
  <si>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</si>
  <si>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</si>
  <si>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</si>
  <si>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</si>
  <si>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</si>
  <si>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</si>
  <si>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</si>
  <si>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</si>
  <si>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</si>
  <si>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</si>
  <si>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</si>
  <si>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</si>
  <si>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</si>
  <si>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</si>
  <si>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</si>
  <si>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</si>
  <si>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</si>
  <si>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</si>
  <si>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</si>
  <si>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</si>
  <si>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</si>
  <si>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</si>
  <si>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</si>
  <si>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</si>
  <si>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</si>
  <si>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</si>
  <si>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</si>
  <si>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</si>
  <si>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</si>
  <si>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</si>
  <si>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</si>
  <si>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</si>
  <si>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</si>
  <si>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</si>
  <si>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</si>
  <si>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</si>
  <si>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</si>
  <si>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</si>
  <si>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</si>
  <si>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</si>
  <si>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</si>
  <si>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</si>
  <si>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</si>
  <si>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</si>
  <si>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</si>
  <si>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</si>
  <si>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</si>
  <si>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</si>
  <si>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</si>
  <si>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</si>
  <si>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</si>
  <si>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</si>
  <si>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</si>
  <si>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</si>
  <si>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</si>
  <si>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</si>
  <si>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</si>
  <si>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</si>
  <si>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</si>
  <si>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</si>
  <si>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</si>
  <si>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</si>
  <si>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</si>
  <si>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</si>
  <si>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</si>
  <si>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</si>
  <si>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</si>
  <si>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</si>
  <si>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</si>
  <si>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</si>
  <si>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</si>
  <si>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</si>
  <si>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</si>
  <si>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</si>
  <si>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</si>
  <si>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</si>
  <si>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</si>
  <si>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</si>
  <si>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</si>
  <si>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</si>
  <si>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</si>
  <si>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</si>
  <si>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</si>
  <si>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</si>
  <si>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</si>
  <si>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</si>
  <si>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</si>
  <si>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</si>
  <si>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</si>
  <si>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</si>
  <si>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</si>
  <si>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</si>
  <si>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</si>
  <si>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</si>
  <si>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</si>
  <si>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</si>
  <si>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</si>
  <si>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</si>
  <si>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</si>
  <si>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</si>
  <si>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</si>
  <si>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</si>
  <si>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</si>
  <si>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</si>
  <si>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</si>
  <si>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</si>
  <si>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</si>
  <si>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</si>
  <si>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</si>
  <si>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</si>
  <si>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</si>
  <si>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</si>
  <si>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</si>
  <si>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</si>
  <si>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</si>
  <si>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</si>
  <si>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</si>
  <si>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</si>
  <si>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</si>
  <si>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</si>
  <si>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</si>
  <si>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</si>
  <si>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</si>
  <si>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</si>
  <si>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</si>
  <si>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</si>
  <si>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</si>
  <si>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</si>
  <si>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</si>
  <si>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</si>
  <si>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</si>
  <si>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</si>
  <si>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</si>
  <si>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</si>
  <si>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</si>
  <si>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</si>
  <si>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</si>
  <si>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</si>
  <si>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</si>
  <si>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</si>
  <si>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</si>
  <si>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</si>
  <si>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</si>
  <si>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</si>
  <si>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</si>
  <si>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</si>
  <si>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</si>
  <si>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</si>
  <si>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</si>
  <si>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</si>
  <si>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</si>
  <si>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</si>
  <si>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</si>
  <si>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</si>
  <si>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</si>
  <si>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</si>
  <si>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</si>
  <si>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</si>
  <si>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</si>
  <si>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</si>
  <si>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</si>
  <si>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</si>
  <si>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</si>
  <si>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</si>
  <si>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</si>
  <si>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</si>
  <si>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</si>
  <si>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</si>
  <si>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</si>
  <si>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</si>
  <si>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</si>
  <si>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</si>
  <si>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</si>
  <si>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</si>
  <si>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</si>
  <si>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</si>
  <si>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</si>
  <si>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</si>
  <si>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</si>
  <si>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</si>
  <si>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</si>
  <si>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</si>
  <si>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</si>
  <si>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</si>
  <si>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</si>
  <si>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</si>
  <si>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</si>
  <si>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</si>
  <si>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</si>
  <si>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</si>
  <si>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</si>
  <si>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</si>
  <si>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</si>
  <si>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</si>
  <si>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</si>
  <si>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</si>
  <si>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</si>
  <si>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</si>
  <si>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</si>
  <si>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</si>
  <si>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</si>
  <si>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</si>
  <si>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</si>
  <si>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</si>
  <si>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</si>
  <si>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</si>
  <si>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</si>
  <si>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</si>
  <si>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</si>
  <si>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</si>
  <si>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</si>
  <si>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</si>
  <si>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</si>
  <si>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</si>
  <si>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</si>
  <si>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</si>
  <si>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</si>
  <si>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</si>
  <si>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</si>
  <si>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</si>
  <si>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</si>
  <si>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</si>
  <si>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</si>
  <si>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</si>
  <si>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</si>
  <si>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</si>
  <si>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</si>
  <si>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</si>
  <si>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</si>
  <si>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</si>
  <si>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</si>
  <si>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</si>
  <si>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</si>
  <si>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</si>
  <si>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</si>
  <si>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</si>
  <si>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</si>
  <si>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</si>
  <si>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</si>
  <si>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</si>
  <si>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</si>
  <si>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</si>
  <si>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</si>
  <si>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</si>
  <si>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</si>
  <si>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</si>
  <si>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</si>
  <si>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</si>
  <si>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</si>
  <si>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</si>
  <si>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</si>
  <si>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</si>
  <si>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</si>
  <si>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</si>
  <si>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</si>
  <si>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</si>
  <si>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</si>
  <si>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</si>
  <si>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</si>
  <si>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</si>
  <si>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</si>
  <si>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</si>
  <si>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</si>
  <si>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</si>
  <si>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</si>
  <si>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</si>
  <si>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</si>
  <si>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</si>
  <si>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</si>
  <si>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</si>
  <si>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</si>
  <si>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</si>
  <si>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</si>
  <si>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</si>
  <si>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</si>
  <si>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</si>
  <si>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</si>
  <si>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</si>
  <si>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</si>
  <si>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</si>
  <si>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</si>
  <si>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</si>
  <si>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</si>
  <si>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</si>
  <si>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</si>
  <si>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</si>
  <si>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</si>
  <si>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</si>
  <si>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</si>
  <si>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</si>
  <si>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</si>
  <si>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</si>
  <si>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</si>
  <si>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</si>
  <si>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</si>
  <si>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</si>
  <si>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</si>
  <si>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</si>
  <si>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</si>
  <si>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</si>
  <si>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</si>
  <si>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</si>
  <si>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</si>
  <si>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</si>
  <si>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</si>
  <si>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</si>
  <si>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</si>
  <si>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</si>
  <si>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</si>
  <si>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</si>
  <si>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</si>
  <si>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</si>
  <si>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</si>
  <si>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</si>
  <si>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</si>
  <si>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</si>
  <si>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</si>
  <si>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</si>
  <si>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</si>
  <si>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</si>
  <si>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</si>
  <si>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</si>
  <si>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</si>
  <si>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</si>
  <si>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</si>
  <si>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</si>
  <si>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</si>
  <si>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</si>
  <si>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</si>
  <si>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</si>
  <si>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</si>
  <si>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</si>
  <si>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</si>
  <si>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</si>
  <si>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</si>
  <si>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</si>
  <si>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</si>
  <si>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</si>
  <si>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</si>
  <si>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</si>
  <si>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</si>
  <si>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</si>
  <si>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</si>
  <si>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</si>
  <si>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</si>
  <si>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</si>
  <si>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</si>
  <si>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</si>
  <si>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</si>
  <si>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</si>
  <si>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</si>
  <si>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</si>
  <si>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</si>
  <si>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</si>
  <si>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</si>
  <si>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</si>
  <si>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</si>
  <si>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</si>
  <si>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</si>
  <si>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</si>
  <si>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</si>
  <si>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</si>
  <si>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</si>
  <si>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</si>
  <si>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</si>
  <si>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</si>
  <si>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</si>
  <si>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</si>
  <si>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</si>
  <si>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</si>
  <si>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</si>
  <si>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</si>
  <si>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</si>
  <si>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</si>
  <si>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</si>
  <si>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</si>
  <si>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</si>
  <si>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</si>
  <si>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</si>
  <si>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</si>
  <si>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</si>
  <si>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</si>
  <si>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</si>
  <si>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</si>
  <si>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</si>
  <si>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</si>
  <si>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</si>
  <si>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</si>
  <si>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</si>
  <si>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</si>
  <si>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</si>
  <si>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</si>
  <si>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</si>
  <si>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</si>
  <si>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</si>
  <si>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</si>
  <si>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</si>
  <si>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</si>
  <si>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</si>
  <si>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</si>
  <si>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</si>
  <si>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</si>
  <si>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</si>
  <si>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</si>
  <si>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</si>
  <si>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</si>
  <si>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</si>
  <si>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</si>
  <si>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</si>
  <si>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</si>
  <si>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</si>
  <si>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</si>
  <si>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</si>
  <si>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</si>
  <si>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</si>
  <si>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</si>
  <si>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</si>
  <si>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</si>
  <si>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</si>
  <si>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</si>
  <si>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</si>
  <si>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</si>
  <si>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</si>
  <si>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</si>
  <si>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</si>
  <si>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</si>
  <si>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</si>
  <si>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</si>
  <si>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</si>
  <si>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</si>
  <si>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</si>
  <si>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</si>
  <si>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</si>
  <si>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</si>
  <si>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</si>
  <si>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</si>
  <si>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</si>
  <si>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</si>
  <si>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</si>
  <si>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</si>
  <si>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</si>
  <si>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</si>
  <si>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</si>
  <si>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</si>
  <si>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</si>
  <si>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</si>
  <si>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</si>
  <si>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</si>
  <si>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</si>
  <si>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</si>
  <si>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</si>
  <si>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</si>
  <si>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</si>
  <si>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</si>
  <si>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</si>
  <si>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</si>
  <si>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</si>
  <si>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</si>
  <si>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</si>
  <si>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</si>
  <si>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</si>
  <si>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</si>
  <si>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</si>
  <si>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</si>
  <si>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</si>
  <si>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</si>
  <si>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</si>
  <si>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</si>
  <si>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</si>
  <si>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</si>
  <si>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</si>
  <si>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</si>
  <si>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</si>
  <si>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</si>
  <si>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</si>
  <si>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</si>
  <si>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</si>
  <si>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</si>
  <si>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</si>
  <si>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</si>
  <si>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</si>
  <si>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</si>
  <si>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</si>
  <si>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</si>
  <si>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</si>
  <si>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</si>
  <si>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</si>
  <si>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</si>
  <si>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</si>
  <si>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</si>
  <si>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</si>
  <si>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</si>
  <si>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</si>
  <si>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</si>
  <si>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</si>
  <si>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</si>
  <si>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</si>
  <si>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</si>
  <si>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附件3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</si>
  <si>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</si>
  <si>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</si>
  <si>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</si>
  <si>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</si>
  <si>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</si>
  <si>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</si>
  <si>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</si>
  <si>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</si>
  <si>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</si>
  <si>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</si>
  <si>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</si>
  <si>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</si>
  <si>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</si>
  <si>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</si>
  <si>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</si>
  <si>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</si>
  <si>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</si>
  <si>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</si>
  <si>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</si>
  <si>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</si>
  <si>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</si>
  <si>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</si>
  <si>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</si>
  <si>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</si>
  <si>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</si>
  <si>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</si>
  <si>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</si>
  <si>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</si>
  <si>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</si>
  <si>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</si>
  <si>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</si>
  <si>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</si>
  <si>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</si>
  <si>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</si>
  <si>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</si>
  <si>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</si>
  <si>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</si>
  <si>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</si>
  <si>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</si>
  <si>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</si>
  <si>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</si>
  <si>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</si>
  <si>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</si>
  <si>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</si>
  <si>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</si>
  <si>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</si>
  <si>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</si>
  <si>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</si>
  <si>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</si>
  <si>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</si>
  <si>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</si>
  <si>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</si>
  <si>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</si>
  <si>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</si>
  <si>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</si>
  <si>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</si>
  <si>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</si>
  <si>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</si>
  <si>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</si>
  <si>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</si>
  <si>
    <t>万元</t>
  </si>
  <si>
    <t>取整</t>
  </si>
  <si>
    <t>维修（护）费</t>
  </si>
  <si>
    <t>其他对个人和家庭补助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</si>
</sst>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-* #,##0.00_-;\-* #,##0.00_-;_-* &quot;-&quot;??_-;_-@_-"/>
    <numFmt numFmtId="178" formatCode="#,##0_ "/>
    <numFmt numFmtId="179" formatCode="0_ "/>
    <numFmt numFmtId="180" formatCode="#,##0.0_ "/>
    <numFmt numFmtId="181" formatCode="_ * #,##0.0_ ;_ * \-#,##0.0_ ;_ * &quot;-&quot;?_ ;_ @_ "/>
    <numFmt numFmtId="182" formatCode="#,##0_);[Red]\(#,##0\)"/>
  </numFmts>
  <fonts count="3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color theme="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0" borderId="0"/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>
      <alignment vertical="center"/>
    </xf>
    <xf numFmtId="177" fontId="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3" fillId="0" borderId="0" xfId="53" applyFont="1" applyFill="1" applyAlignment="1">
      <alignment vertical="center"/>
    </xf>
    <xf numFmtId="0" fontId="4" fillId="0" borderId="0" xfId="53" applyFont="1" applyFill="1" applyAlignment="1">
      <alignment vertical="center"/>
    </xf>
    <xf numFmtId="0" fontId="5" fillId="0" borderId="0" xfId="53" applyFont="1" applyFill="1" applyAlignment="1">
      <alignment vertical="center"/>
    </xf>
    <xf numFmtId="41" fontId="5" fillId="0" borderId="0" xfId="53" applyNumberFormat="1" applyFont="1" applyFill="1" applyAlignment="1">
      <alignment vertical="center"/>
    </xf>
    <xf numFmtId="178" fontId="5" fillId="0" borderId="0" xfId="53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0" fontId="7" fillId="0" borderId="0" xfId="53" applyFont="1" applyAlignment="1">
      <alignment horizontal="center" vertical="center" wrapText="1"/>
    </xf>
    <xf numFmtId="0" fontId="7" fillId="0" borderId="0" xfId="53" applyFont="1" applyAlignment="1">
      <alignment horizontal="right" vertical="center" wrapText="1"/>
    </xf>
    <xf numFmtId="179" fontId="7" fillId="0" borderId="0" xfId="53" applyNumberFormat="1" applyFont="1" applyAlignment="1">
      <alignment horizontal="right" vertical="center" wrapText="1"/>
    </xf>
    <xf numFmtId="179" fontId="7" fillId="0" borderId="0" xfId="53" applyNumberFormat="1" applyFont="1" applyAlignment="1">
      <alignment horizontal="center" vertical="center" wrapText="1"/>
    </xf>
    <xf numFmtId="0" fontId="1" fillId="0" borderId="0" xfId="53" applyFont="1" applyFill="1" applyAlignment="1">
      <alignment horizontal="center" vertical="center"/>
    </xf>
    <xf numFmtId="41" fontId="3" fillId="0" borderId="0" xfId="11" applyNumberFormat="1" applyFont="1" applyFill="1" applyAlignment="1">
      <alignment horizontal="right" vertical="center"/>
    </xf>
    <xf numFmtId="0" fontId="1" fillId="0" borderId="1" xfId="53" applyFont="1" applyFill="1" applyBorder="1" applyAlignment="1">
      <alignment horizontal="center" vertical="center"/>
    </xf>
    <xf numFmtId="41" fontId="2" fillId="0" borderId="2" xfId="53" applyNumberFormat="1" applyFont="1" applyFill="1" applyBorder="1" applyAlignment="1">
      <alignment horizontal="center" vertical="center" wrapText="1"/>
    </xf>
    <xf numFmtId="178" fontId="2" fillId="0" borderId="2" xfId="53" applyNumberFormat="1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left" vertical="center"/>
    </xf>
    <xf numFmtId="0" fontId="2" fillId="0" borderId="4" xfId="53" applyFont="1" applyFill="1" applyBorder="1" applyAlignment="1">
      <alignment horizontal="left" vertical="center"/>
    </xf>
    <xf numFmtId="41" fontId="2" fillId="0" borderId="1" xfId="55" applyNumberFormat="1" applyFont="1" applyFill="1" applyBorder="1" applyAlignment="1">
      <alignment vertical="center"/>
    </xf>
    <xf numFmtId="178" fontId="2" fillId="0" borderId="1" xfId="55" applyNumberFormat="1" applyFont="1" applyFill="1" applyBorder="1" applyAlignment="1">
      <alignment vertical="center"/>
    </xf>
    <xf numFmtId="0" fontId="8" fillId="0" borderId="1" xfId="53" applyFont="1" applyFill="1" applyBorder="1" applyAlignment="1">
      <alignment horizontal="left" vertical="center" wrapText="1"/>
    </xf>
    <xf numFmtId="0" fontId="9" fillId="0" borderId="1" xfId="53" applyFont="1" applyFill="1" applyBorder="1" applyAlignment="1">
      <alignment horizontal="left" vertical="center" wrapText="1"/>
    </xf>
    <xf numFmtId="0" fontId="9" fillId="0" borderId="1" xfId="53" applyFont="1" applyFill="1" applyBorder="1" applyAlignment="1">
      <alignment horizontal="left" vertical="center" wrapText="1" indent="1"/>
    </xf>
    <xf numFmtId="41" fontId="3" fillId="0" borderId="1" xfId="55" applyNumberFormat="1" applyFont="1" applyFill="1" applyBorder="1" applyAlignment="1">
      <alignment vertical="center"/>
    </xf>
    <xf numFmtId="178" fontId="3" fillId="0" borderId="1" xfId="55" applyNumberFormat="1" applyFont="1" applyFill="1" applyBorder="1" applyAlignment="1">
      <alignment vertical="center"/>
    </xf>
    <xf numFmtId="41" fontId="3" fillId="0" borderId="1" xfId="55" applyNumberFormat="1" applyFont="1" applyFill="1" applyBorder="1" applyAlignment="1">
      <alignment horizontal="right" vertical="center"/>
    </xf>
    <xf numFmtId="180" fontId="3" fillId="0" borderId="1" xfId="55" applyNumberFormat="1" applyFont="1" applyFill="1" applyBorder="1" applyAlignment="1">
      <alignment vertical="center"/>
    </xf>
    <xf numFmtId="41" fontId="2" fillId="0" borderId="1" xfId="55" applyNumberFormat="1" applyFont="1" applyFill="1" applyBorder="1" applyAlignment="1">
      <alignment horizontal="right" vertical="center"/>
    </xf>
    <xf numFmtId="0" fontId="10" fillId="0" borderId="3" xfId="53" applyFont="1" applyFill="1" applyBorder="1" applyAlignment="1">
      <alignment horizontal="left" vertical="center"/>
    </xf>
    <xf numFmtId="0" fontId="10" fillId="0" borderId="4" xfId="53" applyFont="1" applyFill="1" applyBorder="1" applyAlignment="1">
      <alignment horizontal="left" vertical="center"/>
    </xf>
    <xf numFmtId="49" fontId="10" fillId="0" borderId="1" xfId="53" applyNumberFormat="1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left" vertical="center" wrapText="1" indent="1"/>
    </xf>
    <xf numFmtId="41" fontId="1" fillId="0" borderId="1" xfId="53" applyNumberFormat="1" applyFont="1" applyFill="1" applyBorder="1" applyAlignment="1">
      <alignment horizontal="right" vertical="center"/>
    </xf>
    <xf numFmtId="178" fontId="2" fillId="0" borderId="1" xfId="55" applyNumberFormat="1" applyFont="1" applyFill="1" applyBorder="1" applyAlignment="1">
      <alignment horizontal="right" vertical="center"/>
    </xf>
    <xf numFmtId="0" fontId="10" fillId="0" borderId="1" xfId="53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1" fillId="0" borderId="1" xfId="53" applyFont="1" applyFill="1" applyBorder="1" applyAlignment="1">
      <alignment horizontal="left" vertical="center" wrapText="1" indent="1"/>
    </xf>
    <xf numFmtId="0" fontId="11" fillId="0" borderId="1" xfId="53" applyFont="1" applyFill="1" applyBorder="1" applyAlignment="1">
      <alignment horizontal="left" vertical="center" wrapText="1"/>
    </xf>
    <xf numFmtId="0" fontId="11" fillId="0" borderId="1" xfId="53" applyFont="1" applyFill="1" applyBorder="1" applyAlignment="1">
      <alignment vertical="center" wrapText="1"/>
    </xf>
    <xf numFmtId="0" fontId="2" fillId="0" borderId="1" xfId="53" applyFont="1" applyFill="1" applyBorder="1" applyAlignment="1">
      <alignment horizontal="center" vertical="center"/>
    </xf>
    <xf numFmtId="0" fontId="12" fillId="0" borderId="0" xfId="53" applyFont="1">
      <alignment vertical="center"/>
    </xf>
    <xf numFmtId="0" fontId="0" fillId="0" borderId="0" xfId="53" applyFont="1">
      <alignment vertical="center"/>
    </xf>
    <xf numFmtId="0" fontId="0" fillId="0" borderId="0" xfId="53">
      <alignment vertical="center"/>
    </xf>
    <xf numFmtId="41" fontId="0" fillId="0" borderId="0" xfId="53" applyNumberFormat="1" applyAlignment="1">
      <alignment horizontal="right" vertical="center"/>
    </xf>
    <xf numFmtId="41" fontId="0" fillId="0" borderId="0" xfId="53" applyNumberFormat="1">
      <alignment vertical="center"/>
    </xf>
    <xf numFmtId="178" fontId="0" fillId="0" borderId="0" xfId="53" applyNumberFormat="1">
      <alignment vertical="center"/>
    </xf>
    <xf numFmtId="41" fontId="7" fillId="0" borderId="0" xfId="53" applyNumberFormat="1" applyFont="1" applyAlignment="1">
      <alignment horizontal="right" vertical="center" wrapText="1"/>
    </xf>
    <xf numFmtId="41" fontId="7" fillId="0" borderId="0" xfId="53" applyNumberFormat="1" applyFont="1" applyAlignment="1">
      <alignment horizontal="center" vertical="center" wrapText="1"/>
    </xf>
    <xf numFmtId="0" fontId="13" fillId="0" borderId="0" xfId="53" applyFont="1" applyAlignment="1">
      <alignment horizontal="center" vertical="center"/>
    </xf>
    <xf numFmtId="41" fontId="13" fillId="0" borderId="0" xfId="53" applyNumberFormat="1" applyFont="1" applyAlignment="1">
      <alignment horizontal="right" vertical="center"/>
    </xf>
    <xf numFmtId="41" fontId="13" fillId="0" borderId="0" xfId="53" applyNumberFormat="1" applyFont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left" vertical="center"/>
    </xf>
    <xf numFmtId="41" fontId="2" fillId="0" borderId="1" xfId="55" applyNumberFormat="1" applyFont="1" applyFill="1" applyBorder="1" applyAlignment="1">
      <alignment horizontal="right" vertical="center" wrapText="1"/>
    </xf>
    <xf numFmtId="41" fontId="2" fillId="0" borderId="1" xfId="55" applyNumberFormat="1" applyFont="1" applyFill="1" applyBorder="1" applyAlignment="1" applyProtection="1">
      <alignment horizontal="right" vertical="center"/>
    </xf>
    <xf numFmtId="41" fontId="2" fillId="0" borderId="1" xfId="55" applyNumberFormat="1" applyFont="1" applyFill="1" applyBorder="1" applyAlignment="1">
      <alignment vertical="center" wrapText="1"/>
    </xf>
    <xf numFmtId="0" fontId="0" fillId="2" borderId="0" xfId="53" applyFill="1">
      <alignment vertical="center"/>
    </xf>
    <xf numFmtId="178" fontId="14" fillId="0" borderId="1" xfId="53" applyNumberFormat="1" applyFont="1" applyFill="1" applyBorder="1" applyAlignment="1">
      <alignment horizontal="right" vertical="center"/>
    </xf>
    <xf numFmtId="178" fontId="2" fillId="0" borderId="1" xfId="55" applyNumberFormat="1" applyFont="1" applyFill="1" applyBorder="1" applyAlignment="1">
      <alignment vertical="center" wrapText="1"/>
    </xf>
    <xf numFmtId="178" fontId="2" fillId="0" borderId="1" xfId="55" applyNumberFormat="1" applyFont="1" applyFill="1" applyBorder="1" applyAlignment="1" applyProtection="1">
      <alignment horizontal="right" vertical="center"/>
    </xf>
    <xf numFmtId="41" fontId="14" fillId="0" borderId="1" xfId="53" applyNumberFormat="1" applyFont="1" applyFill="1" applyBorder="1" applyAlignment="1">
      <alignment horizontal="right" vertical="center"/>
    </xf>
    <xf numFmtId="41" fontId="3" fillId="0" borderId="1" xfId="55" applyNumberFormat="1" applyFont="1" applyFill="1" applyBorder="1" applyAlignment="1" applyProtection="1">
      <alignment horizontal="right" vertical="center"/>
    </xf>
    <xf numFmtId="41" fontId="3" fillId="0" borderId="1" xfId="55" applyNumberFormat="1" applyFont="1" applyFill="1" applyBorder="1" applyAlignment="1">
      <alignment vertical="center" wrapText="1"/>
    </xf>
    <xf numFmtId="49" fontId="14" fillId="0" borderId="1" xfId="53" applyNumberFormat="1" applyFont="1" applyFill="1" applyBorder="1" applyAlignment="1">
      <alignment horizontal="right" vertical="center"/>
    </xf>
    <xf numFmtId="49" fontId="2" fillId="0" borderId="1" xfId="55" applyNumberFormat="1" applyFont="1" applyFill="1" applyBorder="1" applyAlignment="1" applyProtection="1">
      <alignment horizontal="right" vertical="center"/>
    </xf>
    <xf numFmtId="179" fontId="2" fillId="0" borderId="1" xfId="55" applyNumberFormat="1" applyFont="1" applyFill="1" applyBorder="1" applyAlignment="1" applyProtection="1">
      <alignment horizontal="right" vertical="center"/>
    </xf>
    <xf numFmtId="49" fontId="3" fillId="0" borderId="1" xfId="53" applyNumberFormat="1" applyFont="1" applyFill="1" applyBorder="1" applyAlignment="1">
      <alignment horizontal="left" vertical="center" wrapText="1"/>
    </xf>
    <xf numFmtId="0" fontId="3" fillId="0" borderId="1" xfId="53" applyFont="1" applyFill="1" applyBorder="1" applyAlignment="1">
      <alignment horizontal="left" vertical="center" wrapText="1" indent="1"/>
    </xf>
    <xf numFmtId="178" fontId="12" fillId="0" borderId="0" xfId="53" applyNumberFormat="1" applyFont="1">
      <alignment vertical="center"/>
    </xf>
    <xf numFmtId="41" fontId="3" fillId="0" borderId="1" xfId="55" applyNumberFormat="1" applyFont="1" applyFill="1" applyBorder="1" applyAlignment="1">
      <alignment horizontal="right" vertical="center" wrapText="1"/>
    </xf>
    <xf numFmtId="180" fontId="2" fillId="0" borderId="1" xfId="55" applyNumberFormat="1" applyFont="1" applyFill="1" applyBorder="1" applyAlignment="1">
      <alignment vertical="center" wrapText="1"/>
    </xf>
    <xf numFmtId="180" fontId="2" fillId="0" borderId="0" xfId="55" applyNumberFormat="1" applyFont="1" applyFill="1" applyBorder="1" applyAlignment="1" applyProtection="1">
      <alignment horizontal="right" vertical="center"/>
    </xf>
    <xf numFmtId="180" fontId="3" fillId="0" borderId="1" xfId="55" applyNumberFormat="1" applyFont="1" applyFill="1" applyBorder="1" applyAlignment="1">
      <alignment vertical="center" wrapText="1"/>
    </xf>
    <xf numFmtId="178" fontId="0" fillId="0" borderId="0" xfId="53" applyNumberFormat="1" applyFont="1">
      <alignment vertical="center"/>
    </xf>
    <xf numFmtId="179" fontId="2" fillId="0" borderId="1" xfId="55" applyNumberFormat="1" applyFont="1" applyFill="1" applyBorder="1" applyAlignment="1">
      <alignment vertical="center" wrapText="1"/>
    </xf>
    <xf numFmtId="41" fontId="11" fillId="0" borderId="1" xfId="53" applyNumberFormat="1" applyFont="1" applyFill="1" applyBorder="1" applyAlignment="1">
      <alignment horizontal="left" vertical="center" wrapText="1" indent="1"/>
    </xf>
    <xf numFmtId="41" fontId="0" fillId="0" borderId="1" xfId="53" applyNumberFormat="1" applyFont="1" applyBorder="1" applyAlignment="1">
      <alignment horizontal="right" vertical="center"/>
    </xf>
    <xf numFmtId="179" fontId="14" fillId="0" borderId="1" xfId="53" applyNumberFormat="1" applyFont="1" applyFill="1" applyBorder="1" applyAlignment="1">
      <alignment horizontal="right" vertical="center"/>
    </xf>
    <xf numFmtId="41" fontId="15" fillId="0" borderId="1" xfId="53" applyNumberFormat="1" applyFont="1" applyBorder="1">
      <alignment vertical="center"/>
    </xf>
    <xf numFmtId="0" fontId="0" fillId="0" borderId="0" xfId="53" applyAlignment="1">
      <alignment horizontal="right" vertical="center"/>
    </xf>
    <xf numFmtId="0" fontId="16" fillId="0" borderId="0" xfId="53" applyNumberFormat="1" applyFont="1" applyFill="1" applyAlignment="1">
      <alignment horizontal="center" vertical="center" wrapText="1"/>
    </xf>
    <xf numFmtId="10" fontId="3" fillId="0" borderId="0" xfId="11" applyNumberFormat="1" applyFont="1" applyFill="1" applyAlignment="1">
      <alignment horizontal="right" vertical="center"/>
    </xf>
    <xf numFmtId="0" fontId="2" fillId="0" borderId="2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vertical="center"/>
    </xf>
    <xf numFmtId="178" fontId="1" fillId="0" borderId="1" xfId="55" applyNumberFormat="1" applyFont="1" applyFill="1" applyBorder="1" applyAlignment="1">
      <alignment horizontal="right" vertical="center"/>
    </xf>
    <xf numFmtId="41" fontId="2" fillId="0" borderId="1" xfId="5" applyNumberFormat="1" applyFont="1" applyFill="1" applyBorder="1" applyAlignment="1">
      <alignment horizontal="right" vertical="center"/>
    </xf>
    <xf numFmtId="0" fontId="3" fillId="0" borderId="1" xfId="53" applyFont="1" applyFill="1" applyBorder="1" applyAlignment="1">
      <alignment horizontal="left" vertical="center"/>
    </xf>
    <xf numFmtId="0" fontId="3" fillId="0" borderId="1" xfId="53" applyFont="1" applyFill="1" applyBorder="1" applyAlignment="1">
      <alignment horizontal="left" vertical="center" indent="1"/>
    </xf>
    <xf numFmtId="178" fontId="14" fillId="0" borderId="1" xfId="55" applyNumberFormat="1" applyFont="1" applyFill="1" applyBorder="1" applyAlignment="1">
      <alignment horizontal="right" vertical="center"/>
    </xf>
    <xf numFmtId="41" fontId="3" fillId="0" borderId="1" xfId="5" applyNumberFormat="1" applyFont="1" applyFill="1" applyBorder="1" applyAlignment="1">
      <alignment horizontal="right" vertical="center"/>
    </xf>
    <xf numFmtId="41" fontId="3" fillId="0" borderId="1" xfId="55" applyNumberFormat="1" applyFont="1" applyFill="1" applyBorder="1" applyAlignment="1">
      <alignment horizontal="center" vertical="center"/>
    </xf>
    <xf numFmtId="181" fontId="3" fillId="0" borderId="1" xfId="55" applyNumberFormat="1" applyFont="1" applyFill="1" applyBorder="1" applyAlignment="1">
      <alignment horizontal="right" vertical="center"/>
    </xf>
    <xf numFmtId="0" fontId="3" fillId="0" borderId="1" xfId="53" applyFont="1" applyFill="1" applyBorder="1" applyAlignment="1">
      <alignment vertical="center"/>
    </xf>
    <xf numFmtId="178" fontId="3" fillId="0" borderId="1" xfId="55" applyNumberFormat="1" applyFont="1" applyFill="1" applyBorder="1" applyAlignment="1">
      <alignment horizontal="right" vertical="center"/>
    </xf>
    <xf numFmtId="182" fontId="0" fillId="0" borderId="0" xfId="53" applyNumberFormat="1" applyBorder="1">
      <alignment vertical="center"/>
    </xf>
    <xf numFmtId="1" fontId="3" fillId="0" borderId="1" xfId="53" applyNumberFormat="1" applyFont="1" applyFill="1" applyBorder="1" applyAlignment="1" applyProtection="1">
      <alignment horizontal="left" vertical="center"/>
      <protection locked="0"/>
    </xf>
    <xf numFmtId="0" fontId="3" fillId="0" borderId="1" xfId="53" applyNumberFormat="1" applyFont="1" applyFill="1" applyBorder="1" applyAlignment="1" applyProtection="1">
      <alignment horizontal="left" vertical="center"/>
      <protection locked="0"/>
    </xf>
    <xf numFmtId="0" fontId="3" fillId="0" borderId="1" xfId="53" applyNumberFormat="1" applyFont="1" applyFill="1" applyBorder="1" applyAlignment="1" applyProtection="1">
      <alignment horizontal="left" vertical="center" indent="1"/>
      <protection locked="0"/>
    </xf>
    <xf numFmtId="1" fontId="3" fillId="0" borderId="1" xfId="53" applyNumberFormat="1" applyFont="1" applyFill="1" applyBorder="1" applyAlignment="1" applyProtection="1">
      <alignment horizontal="left" vertical="center" indent="1"/>
      <protection locked="0"/>
    </xf>
    <xf numFmtId="1" fontId="2" fillId="0" borderId="1" xfId="53" applyNumberFormat="1" applyFont="1" applyFill="1" applyBorder="1" applyAlignment="1" applyProtection="1">
      <alignment horizontal="left" vertical="center"/>
      <protection locked="0"/>
    </xf>
    <xf numFmtId="1" fontId="2" fillId="0" borderId="1" xfId="53" applyNumberFormat="1" applyFont="1" applyBorder="1" applyAlignment="1" applyProtection="1">
      <alignment horizontal="left" vertical="center"/>
      <protection locked="0"/>
    </xf>
    <xf numFmtId="1" fontId="3" fillId="0" borderId="1" xfId="53" applyNumberFormat="1" applyFont="1" applyBorder="1" applyAlignment="1" applyProtection="1">
      <alignment horizontal="left" vertical="center"/>
      <protection locked="0"/>
    </xf>
    <xf numFmtId="41" fontId="15" fillId="0" borderId="1" xfId="53" applyNumberFormat="1" applyFont="1" applyBorder="1" applyAlignment="1">
      <alignment horizontal="right" vertical="center"/>
    </xf>
    <xf numFmtId="1" fontId="2" fillId="0" borderId="1" xfId="53" applyNumberFormat="1" applyFont="1" applyFill="1" applyBorder="1" applyAlignment="1" applyProtection="1">
      <alignment horizontal="left" vertical="center" indent="1"/>
      <protection locked="0"/>
    </xf>
    <xf numFmtId="1" fontId="3" fillId="0" borderId="1" xfId="53" applyNumberFormat="1" applyFont="1" applyFill="1" applyBorder="1" applyAlignment="1" applyProtection="1">
      <alignment horizontal="left" vertical="center" indent="2"/>
      <protection locked="0"/>
    </xf>
    <xf numFmtId="1" fontId="2" fillId="0" borderId="1" xfId="53" applyNumberFormat="1" applyFont="1" applyFill="1" applyBorder="1" applyAlignment="1" applyProtection="1">
      <alignment horizontal="left" vertical="center" indent="2"/>
      <protection locked="0"/>
    </xf>
    <xf numFmtId="1" fontId="2" fillId="0" borderId="1" xfId="53" applyNumberFormat="1" applyFont="1" applyFill="1" applyBorder="1" applyAlignment="1" applyProtection="1">
      <alignment vertical="center"/>
      <protection locked="0"/>
    </xf>
    <xf numFmtId="0" fontId="4" fillId="0" borderId="0" xfId="53" applyFont="1" applyAlignment="1"/>
    <xf numFmtId="178" fontId="3" fillId="0" borderId="0" xfId="53" applyNumberFormat="1" applyFont="1" applyAlignment="1"/>
    <xf numFmtId="41" fontId="3" fillId="0" borderId="0" xfId="53" applyNumberFormat="1" applyFont="1" applyAlignment="1"/>
    <xf numFmtId="0" fontId="17" fillId="0" borderId="0" xfId="53" applyNumberFormat="1" applyFont="1" applyFill="1" applyAlignment="1">
      <alignment horizontal="center" vertical="center"/>
    </xf>
    <xf numFmtId="0" fontId="5" fillId="0" borderId="3" xfId="53" applyFont="1" applyFill="1" applyBorder="1" applyAlignment="1">
      <alignment horizontal="center" vertical="center"/>
    </xf>
    <xf numFmtId="0" fontId="4" fillId="0" borderId="5" xfId="53" applyFont="1" applyFill="1" applyBorder="1" applyAlignment="1"/>
    <xf numFmtId="41" fontId="4" fillId="0" borderId="5" xfId="53" applyNumberFormat="1" applyFont="1" applyFill="1" applyBorder="1" applyAlignment="1"/>
    <xf numFmtId="0" fontId="5" fillId="0" borderId="6" xfId="53" applyFont="1" applyFill="1" applyBorder="1" applyAlignment="1">
      <alignment horizontal="center" vertical="center"/>
    </xf>
    <xf numFmtId="0" fontId="5" fillId="0" borderId="7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178" fontId="2" fillId="0" borderId="1" xfId="53" applyNumberFormat="1" applyFont="1" applyFill="1" applyBorder="1" applyAlignment="1">
      <alignment horizontal="center" vertical="center" wrapText="1"/>
    </xf>
    <xf numFmtId="41" fontId="2" fillId="0" borderId="1" xfId="53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vertical="center"/>
    </xf>
    <xf numFmtId="0" fontId="4" fillId="0" borderId="1" xfId="53" applyFont="1" applyFill="1" applyBorder="1" applyAlignment="1">
      <alignment horizontal="left" vertical="center"/>
    </xf>
    <xf numFmtId="178" fontId="2" fillId="0" borderId="1" xfId="53" applyNumberFormat="1" applyFont="1" applyBorder="1" applyAlignment="1">
      <alignment vertical="center"/>
    </xf>
    <xf numFmtId="0" fontId="4" fillId="0" borderId="1" xfId="53" applyFont="1" applyFill="1" applyBorder="1" applyAlignment="1">
      <alignment vertical="center"/>
    </xf>
    <xf numFmtId="41" fontId="0" fillId="0" borderId="1" xfId="53" applyNumberFormat="1" applyFont="1" applyBorder="1">
      <alignment vertical="center"/>
    </xf>
    <xf numFmtId="0" fontId="4" fillId="0" borderId="1" xfId="53" applyFont="1" applyFill="1" applyBorder="1" applyAlignment="1">
      <alignment horizontal="left" vertical="center" wrapText="1"/>
    </xf>
    <xf numFmtId="41" fontId="4" fillId="0" borderId="1" xfId="53" applyNumberFormat="1" applyFont="1" applyBorder="1" applyAlignment="1">
      <alignment vertical="center"/>
    </xf>
    <xf numFmtId="0" fontId="5" fillId="0" borderId="1" xfId="53" applyFont="1" applyFill="1" applyBorder="1" applyAlignment="1">
      <alignment horizontal="left" vertical="center"/>
    </xf>
    <xf numFmtId="178" fontId="2" fillId="0" borderId="1" xfId="53" applyNumberFormat="1" applyFont="1" applyFill="1" applyBorder="1" applyAlignment="1">
      <alignment vertical="center"/>
    </xf>
    <xf numFmtId="178" fontId="18" fillId="0" borderId="1" xfId="53" applyNumberFormat="1" applyFont="1" applyBorder="1" applyAlignment="1">
      <alignment vertical="center"/>
    </xf>
    <xf numFmtId="178" fontId="18" fillId="0" borderId="1" xfId="53" applyNumberFormat="1" applyFont="1" applyFill="1" applyBorder="1" applyAlignment="1">
      <alignment vertical="center"/>
    </xf>
    <xf numFmtId="41" fontId="0" fillId="0" borderId="1" xfId="53" applyNumberFormat="1" applyFont="1" applyFill="1" applyBorder="1" applyAlignment="1">
      <alignment horizontal="right" vertical="center"/>
    </xf>
    <xf numFmtId="1" fontId="4" fillId="0" borderId="1" xfId="53" applyNumberFormat="1" applyFont="1" applyFill="1" applyBorder="1" applyAlignment="1" applyProtection="1">
      <alignment horizontal="left" vertical="center"/>
      <protection locked="0"/>
    </xf>
    <xf numFmtId="178" fontId="14" fillId="0" borderId="1" xfId="53" applyNumberFormat="1" applyFont="1" applyFill="1" applyBorder="1" applyAlignment="1">
      <alignment vertical="center"/>
    </xf>
    <xf numFmtId="1" fontId="5" fillId="0" borderId="1" xfId="53" applyNumberFormat="1" applyFont="1" applyFill="1" applyBorder="1" applyAlignment="1" applyProtection="1">
      <alignment horizontal="left" vertical="center"/>
      <protection locked="0"/>
    </xf>
    <xf numFmtId="41" fontId="0" fillId="0" borderId="1" xfId="53" applyNumberFormat="1" applyFont="1" applyFill="1" applyBorder="1">
      <alignment vertical="center"/>
    </xf>
    <xf numFmtId="0" fontId="4" fillId="0" borderId="1" xfId="53" applyFont="1" applyBorder="1" applyAlignment="1">
      <alignment vertical="center"/>
    </xf>
    <xf numFmtId="41" fontId="18" fillId="0" borderId="1" xfId="53" applyNumberFormat="1" applyFont="1" applyBorder="1" applyAlignment="1">
      <alignment vertical="center"/>
    </xf>
    <xf numFmtId="178" fontId="3" fillId="0" borderId="1" xfId="53" applyNumberFormat="1" applyFont="1" applyBorder="1" applyAlignment="1">
      <alignment vertical="center"/>
    </xf>
    <xf numFmtId="178" fontId="3" fillId="0" borderId="1" xfId="53" applyNumberFormat="1" applyFont="1" applyFill="1" applyBorder="1" applyAlignment="1">
      <alignment vertical="center"/>
    </xf>
    <xf numFmtId="41" fontId="3" fillId="0" borderId="1" xfId="53" applyNumberFormat="1" applyFont="1" applyBorder="1" applyAlignment="1">
      <alignment vertical="center"/>
    </xf>
    <xf numFmtId="0" fontId="4" fillId="0" borderId="1" xfId="53" applyFont="1" applyBorder="1" applyAlignment="1"/>
    <xf numFmtId="178" fontId="3" fillId="0" borderId="1" xfId="53" applyNumberFormat="1" applyFont="1" applyBorder="1" applyAlignment="1"/>
    <xf numFmtId="178" fontId="3" fillId="0" borderId="1" xfId="53" applyNumberFormat="1" applyFont="1" applyFill="1" applyBorder="1" applyAlignment="1"/>
    <xf numFmtId="41" fontId="3" fillId="0" borderId="1" xfId="53" applyNumberFormat="1" applyFont="1" applyBorder="1" applyAlignment="1"/>
    <xf numFmtId="0" fontId="4" fillId="0" borderId="4" xfId="53" applyFont="1" applyFill="1" applyBorder="1" applyAlignment="1"/>
    <xf numFmtId="178" fontId="2" fillId="0" borderId="3" xfId="53" applyNumberFormat="1" applyFont="1" applyFill="1" applyBorder="1" applyAlignment="1">
      <alignment vertical="center"/>
    </xf>
    <xf numFmtId="178" fontId="4" fillId="0" borderId="0" xfId="53" applyNumberFormat="1" applyFont="1" applyAlignment="1"/>
    <xf numFmtId="41" fontId="17" fillId="0" borderId="0" xfId="53" applyNumberFormat="1" applyFont="1" applyFill="1" applyAlignment="1">
      <alignment horizontal="center" vertical="center"/>
    </xf>
    <xf numFmtId="41" fontId="5" fillId="0" borderId="8" xfId="53" applyNumberFormat="1" applyFont="1" applyFill="1" applyBorder="1" applyAlignment="1">
      <alignment horizontal="center" vertical="center"/>
    </xf>
    <xf numFmtId="10" fontId="4" fillId="0" borderId="0" xfId="53" applyNumberFormat="1" applyFont="1" applyAlignment="1"/>
    <xf numFmtId="178" fontId="2" fillId="0" borderId="1" xfId="53" applyNumberFormat="1" applyFont="1" applyBorder="1" applyAlignment="1">
      <alignment horizontal="righ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千位分隔[0]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6 2" xfId="50"/>
    <cellStyle name="40% - 强调文字颜色 6" xfId="51" builtinId="51"/>
    <cellStyle name="60% - 强调文字颜色 6" xfId="52" builtinId="52"/>
    <cellStyle name="常规 2" xfId="53"/>
    <cellStyle name="常规 3" xfId="54"/>
    <cellStyle name="千位分隔 2" xfId="55"/>
    <cellStyle name="常规 4" xfId="56"/>
    <cellStyle name="千位分隔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Temp\HZ$D.182.2495\HZ$D.182.2496\&#39044;&#31639;&#25253;&#21578;&#25253;&#34920;\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XWorkLocal\1688849906769685_1970325008038486\Cache\File\2022-11\&#65288;11.13&#27748;&#31532;&#19968;&#29256;&#20462;&#25913;&#65289;&#31616;&#25913;-2022&#24180;&#19968;&#33324;&#20844;&#20849;&#39044;&#31639;&#19978;&#21322;&#24180;&#2345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250;&#35745;&#24037;&#20316;\2022.9.16%202021&#24180;&#20915;&#31639;&#25253;&#21578;\2022&#24180;&#39044;&#31639;&#65288;&#21547;2021&#24180;&#25191;&#34892;&#24773;&#20917;&#65289;\&#25903;&#20986;&#26126;&#32454;&#26597;&#358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镇一般预算支出-功能"/>
      <sheetName val="镇一般预算支出-经济"/>
      <sheetName val="Sheet1"/>
    </sheetNames>
    <sheetDataSet>
      <sheetData sheetId="0">
        <row r="6">
          <cell r="C6">
            <v>1670</v>
          </cell>
        </row>
        <row r="275">
          <cell r="C275">
            <v>10</v>
          </cell>
        </row>
        <row r="294">
          <cell r="C294">
            <v>956</v>
          </cell>
        </row>
        <row r="384">
          <cell r="C384">
            <v>5444</v>
          </cell>
        </row>
        <row r="436">
          <cell r="C436">
            <v>0</v>
          </cell>
        </row>
        <row r="492">
          <cell r="C492">
            <v>101</v>
          </cell>
        </row>
        <row r="549">
          <cell r="C549">
            <v>3417</v>
          </cell>
        </row>
        <row r="677">
          <cell r="C677">
            <v>2539</v>
          </cell>
        </row>
        <row r="749">
          <cell r="C749">
            <v>31</v>
          </cell>
        </row>
        <row r="828">
          <cell r="C828">
            <v>119</v>
          </cell>
        </row>
        <row r="858">
          <cell r="C858">
            <v>882</v>
          </cell>
        </row>
        <row r="969">
          <cell r="C969">
            <v>0</v>
          </cell>
        </row>
        <row r="1033">
          <cell r="C1033">
            <v>0</v>
          </cell>
        </row>
        <row r="1096">
          <cell r="C1096">
            <v>0</v>
          </cell>
        </row>
        <row r="1116">
          <cell r="C1116">
            <v>0</v>
          </cell>
        </row>
        <row r="1155">
          <cell r="C1155">
            <v>0</v>
          </cell>
        </row>
        <row r="1200">
          <cell r="C1200">
            <v>670</v>
          </cell>
        </row>
        <row r="1220">
          <cell r="C1220">
            <v>0</v>
          </cell>
        </row>
        <row r="1263">
          <cell r="C1263">
            <v>20</v>
          </cell>
        </row>
        <row r="1319">
          <cell r="C1319">
            <v>0</v>
          </cell>
        </row>
        <row r="1320">
          <cell r="C1320">
            <v>0</v>
          </cell>
        </row>
        <row r="1325">
          <cell r="C1325">
            <v>0</v>
          </cell>
        </row>
        <row r="1333">
          <cell r="C1333">
            <v>0</v>
          </cell>
        </row>
        <row r="1337">
          <cell r="C1337">
            <v>842</v>
          </cell>
        </row>
        <row r="1344">
          <cell r="C1344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T4" t="str">
            <v>2010199</v>
          </cell>
          <cell r="U4">
            <v>10000</v>
          </cell>
          <cell r="V4">
            <v>1</v>
          </cell>
        </row>
        <row r="5">
          <cell r="T5" t="str">
            <v>2010301</v>
          </cell>
          <cell r="U5">
            <v>11024950</v>
          </cell>
          <cell r="V5">
            <v>1102.495</v>
          </cell>
        </row>
        <row r="6">
          <cell r="T6" t="str">
            <v>2010302</v>
          </cell>
          <cell r="U6">
            <v>1040600</v>
          </cell>
          <cell r="V6">
            <v>104.06</v>
          </cell>
        </row>
        <row r="7">
          <cell r="T7" t="str">
            <v>2010350</v>
          </cell>
          <cell r="U7">
            <v>3300246</v>
          </cell>
          <cell r="V7">
            <v>330.0246</v>
          </cell>
        </row>
        <row r="8">
          <cell r="T8" t="str">
            <v>2010601</v>
          </cell>
          <cell r="U8">
            <v>990900</v>
          </cell>
          <cell r="V8">
            <v>99.09</v>
          </cell>
        </row>
        <row r="9">
          <cell r="T9" t="str">
            <v>2010602</v>
          </cell>
          <cell r="U9">
            <v>28800</v>
          </cell>
          <cell r="V9">
            <v>2.88</v>
          </cell>
        </row>
        <row r="10">
          <cell r="T10" t="str">
            <v>2012999</v>
          </cell>
          <cell r="U10">
            <v>20000</v>
          </cell>
          <cell r="V10">
            <v>2</v>
          </cell>
        </row>
        <row r="11">
          <cell r="T11" t="str">
            <v>2013699</v>
          </cell>
          <cell r="U11">
            <v>100000</v>
          </cell>
          <cell r="V11">
            <v>10</v>
          </cell>
        </row>
        <row r="12">
          <cell r="T12" t="str">
            <v>2030601</v>
          </cell>
          <cell r="U12">
            <v>100000</v>
          </cell>
          <cell r="V12">
            <v>10</v>
          </cell>
        </row>
        <row r="13">
          <cell r="T13" t="str">
            <v>2040201</v>
          </cell>
          <cell r="U13">
            <v>4484400</v>
          </cell>
          <cell r="V13">
            <v>448.44</v>
          </cell>
        </row>
        <row r="14">
          <cell r="T14" t="str">
            <v>2040202</v>
          </cell>
          <cell r="U14">
            <v>123600</v>
          </cell>
          <cell r="V14">
            <v>12.36</v>
          </cell>
        </row>
        <row r="15">
          <cell r="T15" t="str">
            <v>2040299</v>
          </cell>
          <cell r="U15">
            <v>2000000</v>
          </cell>
          <cell r="V15">
            <v>200</v>
          </cell>
        </row>
        <row r="16">
          <cell r="T16" t="str">
            <v>2040601</v>
          </cell>
          <cell r="U16">
            <v>634000</v>
          </cell>
          <cell r="V16">
            <v>63.4</v>
          </cell>
        </row>
        <row r="17">
          <cell r="T17" t="str">
            <v>2040602</v>
          </cell>
          <cell r="U17">
            <v>15000</v>
          </cell>
          <cell r="V17">
            <v>1.5</v>
          </cell>
        </row>
        <row r="18">
          <cell r="T18" t="str">
            <v>2040604</v>
          </cell>
          <cell r="U18">
            <v>138900</v>
          </cell>
          <cell r="V18">
            <v>13.89</v>
          </cell>
        </row>
        <row r="19">
          <cell r="T19" t="str">
            <v>2040610</v>
          </cell>
          <cell r="U19">
            <v>66180</v>
          </cell>
          <cell r="V19">
            <v>6.618</v>
          </cell>
        </row>
        <row r="20">
          <cell r="T20" t="str">
            <v>2049999</v>
          </cell>
          <cell r="U20">
            <v>2286000</v>
          </cell>
          <cell r="V20">
            <v>228.6</v>
          </cell>
        </row>
        <row r="21">
          <cell r="T21" t="str">
            <v>2050201</v>
          </cell>
          <cell r="U21">
            <v>1514000</v>
          </cell>
          <cell r="V21">
            <v>151.4</v>
          </cell>
        </row>
        <row r="22">
          <cell r="T22" t="str">
            <v>2050202</v>
          </cell>
          <cell r="U22">
            <v>13249960</v>
          </cell>
          <cell r="V22">
            <v>1324.996</v>
          </cell>
        </row>
        <row r="23">
          <cell r="T23" t="str">
            <v>2050203</v>
          </cell>
          <cell r="U23">
            <v>7312398.09</v>
          </cell>
          <cell r="V23">
            <v>731.239809</v>
          </cell>
        </row>
        <row r="24">
          <cell r="T24" t="str">
            <v>2050204</v>
          </cell>
          <cell r="U24">
            <v>489637.5</v>
          </cell>
          <cell r="V24">
            <v>48.96375</v>
          </cell>
        </row>
        <row r="25">
          <cell r="T25" t="str">
            <v>2050299</v>
          </cell>
          <cell r="U25">
            <v>20851177.8</v>
          </cell>
          <cell r="V25">
            <v>2085.11778</v>
          </cell>
        </row>
        <row r="26">
          <cell r="T26" t="str">
            <v>2050302</v>
          </cell>
          <cell r="U26">
            <v>270725</v>
          </cell>
          <cell r="V26">
            <v>27.0725</v>
          </cell>
        </row>
        <row r="27">
          <cell r="T27" t="str">
            <v>2050701</v>
          </cell>
          <cell r="U27">
            <v>44500</v>
          </cell>
          <cell r="V27">
            <v>4.45</v>
          </cell>
        </row>
        <row r="28">
          <cell r="T28" t="str">
            <v>2050901</v>
          </cell>
          <cell r="U28">
            <v>579204</v>
          </cell>
          <cell r="V28">
            <v>57.9204</v>
          </cell>
        </row>
        <row r="29">
          <cell r="T29" t="str">
            <v>2050999</v>
          </cell>
          <cell r="U29">
            <v>2850000</v>
          </cell>
          <cell r="V29">
            <v>285</v>
          </cell>
        </row>
        <row r="30">
          <cell r="T30" t="str">
            <v>2059999</v>
          </cell>
          <cell r="U30">
            <v>3066734</v>
          </cell>
          <cell r="V30">
            <v>306.6734</v>
          </cell>
        </row>
        <row r="31">
          <cell r="T31" t="str">
            <v>2079999</v>
          </cell>
          <cell r="U31">
            <v>1006000</v>
          </cell>
          <cell r="V31">
            <v>100.6</v>
          </cell>
        </row>
        <row r="32">
          <cell r="T32" t="str">
            <v>2080106</v>
          </cell>
          <cell r="U32">
            <v>386400</v>
          </cell>
          <cell r="V32">
            <v>38.64</v>
          </cell>
        </row>
        <row r="33">
          <cell r="T33" t="str">
            <v>2080208</v>
          </cell>
          <cell r="U33">
            <v>440000</v>
          </cell>
          <cell r="V33">
            <v>44</v>
          </cell>
        </row>
        <row r="34">
          <cell r="T34" t="str">
            <v>2080299</v>
          </cell>
          <cell r="U34">
            <v>970000</v>
          </cell>
          <cell r="V34">
            <v>97</v>
          </cell>
        </row>
        <row r="35">
          <cell r="T35" t="str">
            <v>2080501</v>
          </cell>
          <cell r="U35">
            <v>780000</v>
          </cell>
          <cell r="V35">
            <v>78</v>
          </cell>
        </row>
        <row r="36">
          <cell r="T36" t="str">
            <v>2080502</v>
          </cell>
          <cell r="U36">
            <v>4396900</v>
          </cell>
          <cell r="V36">
            <v>439.69</v>
          </cell>
        </row>
        <row r="37">
          <cell r="T37" t="str">
            <v>2080505</v>
          </cell>
          <cell r="U37">
            <v>5300400</v>
          </cell>
          <cell r="V37">
            <v>530.04</v>
          </cell>
        </row>
        <row r="38">
          <cell r="T38" t="str">
            <v>2080506</v>
          </cell>
          <cell r="U38">
            <v>2688840</v>
          </cell>
          <cell r="V38">
            <v>268.884</v>
          </cell>
        </row>
        <row r="39">
          <cell r="T39" t="str">
            <v>2080712</v>
          </cell>
          <cell r="U39">
            <v>900</v>
          </cell>
          <cell r="V39">
            <v>0.09</v>
          </cell>
        </row>
        <row r="40">
          <cell r="T40" t="str">
            <v>2080799</v>
          </cell>
          <cell r="U40">
            <v>30000</v>
          </cell>
          <cell r="V40">
            <v>3</v>
          </cell>
        </row>
        <row r="41">
          <cell r="T41" t="str">
            <v>2080801</v>
          </cell>
          <cell r="U41">
            <v>159700</v>
          </cell>
          <cell r="V41">
            <v>15.97</v>
          </cell>
        </row>
        <row r="42">
          <cell r="T42" t="str">
            <v>2080805</v>
          </cell>
          <cell r="U42">
            <v>570000</v>
          </cell>
          <cell r="V42">
            <v>57</v>
          </cell>
        </row>
        <row r="43">
          <cell r="T43" t="str">
            <v>2080899</v>
          </cell>
          <cell r="U43">
            <v>1063378</v>
          </cell>
          <cell r="V43">
            <v>106.3378</v>
          </cell>
        </row>
        <row r="44">
          <cell r="T44" t="str">
            <v>2080901</v>
          </cell>
          <cell r="U44">
            <v>850000</v>
          </cell>
          <cell r="V44">
            <v>85</v>
          </cell>
        </row>
        <row r="45">
          <cell r="T45" t="str">
            <v>2080904</v>
          </cell>
          <cell r="U45">
            <v>7000</v>
          </cell>
          <cell r="V45">
            <v>0.7</v>
          </cell>
        </row>
        <row r="46">
          <cell r="T46" t="str">
            <v>2081001</v>
          </cell>
          <cell r="U46">
            <v>40000</v>
          </cell>
          <cell r="V46">
            <v>4</v>
          </cell>
        </row>
        <row r="47">
          <cell r="T47" t="str">
            <v>2081002</v>
          </cell>
          <cell r="U47">
            <v>1040000</v>
          </cell>
          <cell r="V47">
            <v>104</v>
          </cell>
        </row>
        <row r="48">
          <cell r="T48" t="str">
            <v>2081004</v>
          </cell>
          <cell r="U48">
            <v>270000</v>
          </cell>
          <cell r="V48">
            <v>27</v>
          </cell>
        </row>
        <row r="49">
          <cell r="T49" t="str">
            <v>2081901</v>
          </cell>
          <cell r="U49">
            <v>50000</v>
          </cell>
          <cell r="V49">
            <v>5</v>
          </cell>
        </row>
        <row r="50">
          <cell r="T50" t="str">
            <v>2081902</v>
          </cell>
          <cell r="U50">
            <v>3160000</v>
          </cell>
          <cell r="V50">
            <v>316</v>
          </cell>
        </row>
        <row r="51">
          <cell r="T51" t="str">
            <v>2082001</v>
          </cell>
          <cell r="U51">
            <v>40000</v>
          </cell>
          <cell r="V51">
            <v>4</v>
          </cell>
        </row>
        <row r="52">
          <cell r="T52" t="str">
            <v>2082101</v>
          </cell>
          <cell r="U52">
            <v>90000</v>
          </cell>
          <cell r="V52">
            <v>9</v>
          </cell>
        </row>
        <row r="53">
          <cell r="T53" t="str">
            <v>2082102</v>
          </cell>
          <cell r="U53">
            <v>1750000</v>
          </cell>
          <cell r="V53">
            <v>175</v>
          </cell>
        </row>
        <row r="54">
          <cell r="T54" t="str">
            <v>2082501</v>
          </cell>
          <cell r="U54">
            <v>2000</v>
          </cell>
          <cell r="V54">
            <v>0.2</v>
          </cell>
        </row>
        <row r="55">
          <cell r="T55" t="str">
            <v>2082502</v>
          </cell>
          <cell r="U55">
            <v>23000</v>
          </cell>
          <cell r="V55">
            <v>2.3</v>
          </cell>
        </row>
        <row r="56">
          <cell r="T56" t="str">
            <v>2082602</v>
          </cell>
          <cell r="U56">
            <v>6292237</v>
          </cell>
          <cell r="V56">
            <v>629.2237</v>
          </cell>
        </row>
        <row r="57">
          <cell r="T57" t="str">
            <v>2089999</v>
          </cell>
          <cell r="U57">
            <v>1300000</v>
          </cell>
          <cell r="V57">
            <v>130</v>
          </cell>
        </row>
        <row r="58">
          <cell r="T58" t="str">
            <v>2100199</v>
          </cell>
          <cell r="U58">
            <v>3930000</v>
          </cell>
          <cell r="V58">
            <v>393</v>
          </cell>
        </row>
        <row r="59">
          <cell r="T59" t="str">
            <v>2100302</v>
          </cell>
          <cell r="U59">
            <v>6542300</v>
          </cell>
          <cell r="V59">
            <v>654.23</v>
          </cell>
        </row>
        <row r="60">
          <cell r="T60" t="str">
            <v>2100399</v>
          </cell>
          <cell r="U60">
            <v>264000</v>
          </cell>
          <cell r="V60">
            <v>26.4</v>
          </cell>
        </row>
        <row r="61">
          <cell r="T61" t="str">
            <v>2100408</v>
          </cell>
          <cell r="U61">
            <v>943600</v>
          </cell>
          <cell r="V61">
            <v>94.36</v>
          </cell>
        </row>
        <row r="62">
          <cell r="T62" t="str">
            <v>2100717</v>
          </cell>
          <cell r="U62">
            <v>2451800</v>
          </cell>
          <cell r="V62">
            <v>245.18</v>
          </cell>
        </row>
        <row r="63">
          <cell r="T63" t="str">
            <v>2101101</v>
          </cell>
          <cell r="U63">
            <v>469620</v>
          </cell>
          <cell r="V63">
            <v>46.962</v>
          </cell>
        </row>
        <row r="64">
          <cell r="T64" t="str">
            <v>2101102</v>
          </cell>
          <cell r="U64">
            <v>1873320</v>
          </cell>
          <cell r="V64">
            <v>187.332</v>
          </cell>
        </row>
        <row r="65">
          <cell r="T65" t="str">
            <v>2101103</v>
          </cell>
          <cell r="U65">
            <v>3474660</v>
          </cell>
          <cell r="V65">
            <v>347.466</v>
          </cell>
        </row>
        <row r="66">
          <cell r="T66" t="str">
            <v>2101202</v>
          </cell>
          <cell r="U66">
            <v>3687797.4</v>
          </cell>
          <cell r="V66">
            <v>368.77974</v>
          </cell>
        </row>
        <row r="67">
          <cell r="T67" t="str">
            <v>2101301</v>
          </cell>
          <cell r="U67">
            <v>20000</v>
          </cell>
          <cell r="V67">
            <v>2</v>
          </cell>
        </row>
        <row r="68">
          <cell r="T68" t="str">
            <v>2101399</v>
          </cell>
          <cell r="U68">
            <v>738528</v>
          </cell>
          <cell r="V68">
            <v>73.8528</v>
          </cell>
        </row>
        <row r="69">
          <cell r="T69" t="str">
            <v>2109999</v>
          </cell>
          <cell r="U69">
            <v>1000000</v>
          </cell>
          <cell r="V69">
            <v>100</v>
          </cell>
        </row>
        <row r="70">
          <cell r="T70" t="str">
            <v>2110302</v>
          </cell>
          <cell r="U70">
            <v>310500</v>
          </cell>
          <cell r="V70">
            <v>31.05</v>
          </cell>
        </row>
        <row r="71">
          <cell r="T71" t="str">
            <v>2120804</v>
          </cell>
          <cell r="U71">
            <v>7000000</v>
          </cell>
        </row>
        <row r="72">
          <cell r="T72" t="str">
            <v>2120806</v>
          </cell>
          <cell r="U72">
            <v>791000</v>
          </cell>
        </row>
        <row r="73">
          <cell r="T73" t="str">
            <v>2120899</v>
          </cell>
          <cell r="U73">
            <v>7210000</v>
          </cell>
        </row>
        <row r="74">
          <cell r="T74" t="str">
            <v>2121499</v>
          </cell>
          <cell r="U74">
            <v>3500000</v>
          </cell>
        </row>
        <row r="75">
          <cell r="T75" t="str">
            <v>2129999</v>
          </cell>
          <cell r="U75">
            <v>1190000</v>
          </cell>
          <cell r="V75">
            <v>119</v>
          </cell>
        </row>
        <row r="76">
          <cell r="T76" t="str">
            <v>2130103</v>
          </cell>
          <cell r="U76">
            <v>1916250</v>
          </cell>
          <cell r="V76">
            <v>191.625</v>
          </cell>
        </row>
        <row r="77">
          <cell r="T77" t="str">
            <v>2130108</v>
          </cell>
          <cell r="U77">
            <v>54925</v>
          </cell>
          <cell r="V77">
            <v>5.4925</v>
          </cell>
        </row>
        <row r="78">
          <cell r="T78" t="str">
            <v>2130126</v>
          </cell>
          <cell r="U78">
            <v>2565952.8</v>
          </cell>
          <cell r="V78">
            <v>256.59528</v>
          </cell>
        </row>
        <row r="79">
          <cell r="T79" t="str">
            <v>2130152</v>
          </cell>
          <cell r="U79">
            <v>600000</v>
          </cell>
          <cell r="V79">
            <v>60</v>
          </cell>
        </row>
        <row r="80">
          <cell r="T80" t="str">
            <v>2130199</v>
          </cell>
          <cell r="U80">
            <v>9373</v>
          </cell>
          <cell r="V80">
            <v>0.9373</v>
          </cell>
        </row>
        <row r="81">
          <cell r="T81" t="str">
            <v>2130209</v>
          </cell>
          <cell r="U81">
            <v>387660</v>
          </cell>
          <cell r="V81">
            <v>38.766</v>
          </cell>
        </row>
        <row r="82">
          <cell r="T82" t="str">
            <v>2130234</v>
          </cell>
          <cell r="U82">
            <v>133690.74</v>
          </cell>
          <cell r="V82">
            <v>13.369074</v>
          </cell>
        </row>
        <row r="83">
          <cell r="T83" t="str">
            <v>2130803</v>
          </cell>
          <cell r="U83">
            <v>402137.7</v>
          </cell>
          <cell r="V83">
            <v>40.21377</v>
          </cell>
        </row>
        <row r="84">
          <cell r="T84" t="str">
            <v>2139999</v>
          </cell>
          <cell r="U84">
            <v>2750000</v>
          </cell>
          <cell r="V84">
            <v>275</v>
          </cell>
        </row>
        <row r="85">
          <cell r="T85" t="str">
            <v>2210201</v>
          </cell>
          <cell r="U85">
            <v>4163520</v>
          </cell>
          <cell r="V85">
            <v>416.352</v>
          </cell>
        </row>
        <row r="86">
          <cell r="T86" t="str">
            <v>2210203</v>
          </cell>
          <cell r="U86">
            <v>9242720</v>
          </cell>
          <cell r="V86">
            <v>924.272</v>
          </cell>
        </row>
        <row r="87">
          <cell r="T87" t="str">
            <v>2240204</v>
          </cell>
          <cell r="U87">
            <v>200000</v>
          </cell>
          <cell r="V8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F38" sqref="F38"/>
    </sheetView>
  </sheetViews>
  <sheetFormatPr defaultColWidth="9" defaultRowHeight="14.25"/>
  <cols>
    <col min="1" max="1" width="9.25" style="112" customWidth="1"/>
    <col min="2" max="2" width="20" style="112" customWidth="1"/>
    <col min="3" max="4" width="12.875" style="113" customWidth="1"/>
    <col min="5" max="5" width="17.875" style="114" customWidth="1"/>
    <col min="6" max="6" width="8" style="112" customWidth="1"/>
    <col min="7" max="7" width="26" style="112" customWidth="1"/>
    <col min="8" max="8" width="12.875" style="113" customWidth="1"/>
    <col min="9" max="9" width="18.25" style="113" customWidth="1"/>
    <col min="10" max="10" width="18" style="114" customWidth="1"/>
    <col min="11" max="11" width="13.25" style="112" customWidth="1"/>
    <col min="12" max="12" width="10.5" style="112" customWidth="1"/>
    <col min="13" max="16382" width="9" style="112"/>
    <col min="16384" max="16384" width="9" style="112"/>
  </cols>
  <sheetData>
    <row r="1" ht="22.9" customHeight="1" spans="1:10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53"/>
    </row>
    <row r="2" ht="15" customHeight="1" spans="8:10">
      <c r="H2" s="86" t="s">
        <v>1</v>
      </c>
      <c r="I2" s="86"/>
      <c r="J2" s="17"/>
    </row>
    <row r="3" ht="15" customHeight="1" spans="1:10">
      <c r="A3" s="116" t="s">
        <v>2</v>
      </c>
      <c r="B3" s="117"/>
      <c r="C3" s="117"/>
      <c r="D3" s="117"/>
      <c r="E3" s="118"/>
      <c r="F3" s="119" t="s">
        <v>3</v>
      </c>
      <c r="G3" s="120"/>
      <c r="H3" s="120"/>
      <c r="I3" s="120"/>
      <c r="J3" s="154"/>
    </row>
    <row r="4" ht="29.1" customHeight="1" spans="1:10">
      <c r="A4" s="121" t="s">
        <v>4</v>
      </c>
      <c r="B4" s="122" t="s">
        <v>5</v>
      </c>
      <c r="C4" s="123" t="s">
        <v>6</v>
      </c>
      <c r="D4" s="123" t="s">
        <v>7</v>
      </c>
      <c r="E4" s="124" t="s">
        <v>8</v>
      </c>
      <c r="F4" s="121" t="s">
        <v>4</v>
      </c>
      <c r="G4" s="122" t="s">
        <v>5</v>
      </c>
      <c r="H4" s="123" t="s">
        <v>6</v>
      </c>
      <c r="I4" s="123" t="s">
        <v>8</v>
      </c>
      <c r="J4" s="124" t="s">
        <v>8</v>
      </c>
    </row>
    <row r="5" ht="17.1" customHeight="1" spans="1:10">
      <c r="A5" s="125" t="s">
        <v>9</v>
      </c>
      <c r="B5" s="125"/>
      <c r="C5" s="24">
        <f>C6+C7</f>
        <v>11097.06</v>
      </c>
      <c r="D5" s="24">
        <f>D6+D7</f>
        <v>5245.8</v>
      </c>
      <c r="E5" s="32">
        <f>D5-C5/2</f>
        <v>-302.73</v>
      </c>
      <c r="F5" s="125" t="s">
        <v>10</v>
      </c>
      <c r="G5" s="126"/>
      <c r="H5" s="127">
        <f>SUM(H6:H28)</f>
        <v>15859</v>
      </c>
      <c r="I5" s="127">
        <f>SUM(I6:I24)</f>
        <v>6533</v>
      </c>
      <c r="J5" s="32">
        <f>I5-H5/2</f>
        <v>-1396.5</v>
      </c>
    </row>
    <row r="6" ht="17.1" customHeight="1" spans="1:12">
      <c r="A6" s="126">
        <v>101</v>
      </c>
      <c r="B6" s="128" t="s">
        <v>11</v>
      </c>
      <c r="C6" s="129">
        <f>'镇一般预算收入 '!C6</f>
        <v>7854.06</v>
      </c>
      <c r="D6" s="129">
        <v>2873.8</v>
      </c>
      <c r="E6" s="30">
        <f>D6-C6/2</f>
        <v>-1053.23</v>
      </c>
      <c r="F6" s="130">
        <v>201</v>
      </c>
      <c r="G6" s="131" t="str">
        <f>'[1]全市一般预算支出-功能'!B6</f>
        <v>一般公共服务支出</v>
      </c>
      <c r="H6" s="129">
        <f>'[2]镇一般预算支出-功能'!C6</f>
        <v>1670</v>
      </c>
      <c r="I6" s="129">
        <v>592</v>
      </c>
      <c r="J6" s="30">
        <f>I6-H6/2</f>
        <v>-243</v>
      </c>
      <c r="K6" s="155"/>
      <c r="L6" s="155"/>
    </row>
    <row r="7" ht="17.1" customHeight="1" spans="1:12">
      <c r="A7" s="126">
        <v>103</v>
      </c>
      <c r="B7" s="128" t="s">
        <v>12</v>
      </c>
      <c r="C7" s="129">
        <f>'镇一般预算收入 '!C21</f>
        <v>3243</v>
      </c>
      <c r="D7" s="129">
        <v>2372</v>
      </c>
      <c r="E7" s="30">
        <f>D7-C7/2</f>
        <v>750.5</v>
      </c>
      <c r="F7" s="130">
        <v>203</v>
      </c>
      <c r="G7" s="131" t="s">
        <v>13</v>
      </c>
      <c r="H7" s="129">
        <f>'[2]镇一般预算支出-功能'!C275</f>
        <v>10</v>
      </c>
      <c r="I7" s="129">
        <v>14</v>
      </c>
      <c r="J7" s="30">
        <f>I7-H7/2</f>
        <v>9</v>
      </c>
      <c r="K7" s="155"/>
      <c r="L7" s="155"/>
    </row>
    <row r="8" ht="17.1" customHeight="1" spans="1:12">
      <c r="A8" s="132" t="s">
        <v>14</v>
      </c>
      <c r="B8" s="125"/>
      <c r="C8" s="127">
        <f>C9+C10+C11+C12</f>
        <v>5603.932</v>
      </c>
      <c r="D8" s="133">
        <v>3711</v>
      </c>
      <c r="E8" s="32">
        <f>D8-C8/2</f>
        <v>909.034</v>
      </c>
      <c r="F8" s="130">
        <v>204</v>
      </c>
      <c r="G8" s="131" t="str">
        <f>'[1]全市一般预算支出-功能'!B310</f>
        <v>公共安全支出</v>
      </c>
      <c r="H8" s="129">
        <f>'[2]镇一般预算支出-功能'!C294</f>
        <v>956</v>
      </c>
      <c r="I8" s="129">
        <v>325</v>
      </c>
      <c r="J8" s="30">
        <f>I8-H8/2</f>
        <v>-153</v>
      </c>
      <c r="K8" s="155"/>
      <c r="L8" s="155"/>
    </row>
    <row r="9" ht="17.1" customHeight="1" spans="1:12">
      <c r="A9" s="126">
        <v>11001</v>
      </c>
      <c r="B9" s="128" t="s">
        <v>15</v>
      </c>
      <c r="C9" s="134">
        <f>'镇一般预算收入 '!C32</f>
        <v>355</v>
      </c>
      <c r="D9" s="135">
        <v>89</v>
      </c>
      <c r="E9" s="30">
        <f>D9-C9/2</f>
        <v>-88.5</v>
      </c>
      <c r="F9" s="130">
        <v>205</v>
      </c>
      <c r="G9" s="131" t="str">
        <f>'[1]全市一般预算支出-功能'!B399</f>
        <v>教育支出</v>
      </c>
      <c r="H9" s="129">
        <f>'[2]镇一般预算支出-功能'!C384</f>
        <v>5444</v>
      </c>
      <c r="I9" s="129">
        <v>2274</v>
      </c>
      <c r="J9" s="30">
        <f>I9-H9/2</f>
        <v>-448</v>
      </c>
      <c r="K9" s="155"/>
      <c r="L9" s="155"/>
    </row>
    <row r="10" ht="17.1" customHeight="1" spans="1:12">
      <c r="A10" s="126">
        <v>11002</v>
      </c>
      <c r="B10" s="128" t="s">
        <v>16</v>
      </c>
      <c r="C10" s="134">
        <f>'镇一般预算收入 '!C38</f>
        <v>126</v>
      </c>
      <c r="D10" s="136">
        <v>62</v>
      </c>
      <c r="E10" s="30">
        <f>-C10/2</f>
        <v>-63</v>
      </c>
      <c r="F10" s="130">
        <v>206</v>
      </c>
      <c r="G10" s="131" t="str">
        <f>'[1]全市一般预算支出-功能'!B454</f>
        <v>科学技术支出</v>
      </c>
      <c r="H10" s="129">
        <f>'[2]镇一般预算支出-功能'!C436</f>
        <v>0</v>
      </c>
      <c r="I10" s="81" t="s">
        <v>17</v>
      </c>
      <c r="J10" s="30" t="s">
        <v>17</v>
      </c>
      <c r="K10" s="155"/>
      <c r="L10" s="155"/>
    </row>
    <row r="11" ht="17.1" customHeight="1" spans="1:12">
      <c r="A11" s="137">
        <v>11003</v>
      </c>
      <c r="B11" s="137" t="s">
        <v>18</v>
      </c>
      <c r="C11" s="129">
        <f>'镇一般预算收入 '!C59</f>
        <v>0</v>
      </c>
      <c r="D11" s="136" t="s">
        <v>17</v>
      </c>
      <c r="E11" s="30" t="s">
        <v>17</v>
      </c>
      <c r="F11" s="130">
        <v>207</v>
      </c>
      <c r="G11" s="131" t="str">
        <f>'[1]全市一般预算支出-功能'!B510</f>
        <v>文化旅游体育与传媒支出</v>
      </c>
      <c r="H11" s="129">
        <f>'[2]镇一般预算支出-功能'!C492</f>
        <v>101</v>
      </c>
      <c r="I11" s="129">
        <v>80</v>
      </c>
      <c r="J11" s="30">
        <f>I11-H11/2</f>
        <v>29.5</v>
      </c>
      <c r="K11" s="155"/>
      <c r="L11" s="155"/>
    </row>
    <row r="12" ht="17.1" customHeight="1" spans="1:12">
      <c r="A12" s="137">
        <v>11004</v>
      </c>
      <c r="B12" s="137" t="s">
        <v>19</v>
      </c>
      <c r="C12" s="134">
        <f>'镇一般预算收入 '!C60</f>
        <v>5122.932</v>
      </c>
      <c r="D12" s="138"/>
      <c r="E12" s="30">
        <f>D12-C12/2</f>
        <v>-2561.466</v>
      </c>
      <c r="F12" s="130">
        <v>208</v>
      </c>
      <c r="G12" s="131" t="str">
        <f>'[1]全市一般预算支出-功能'!B566</f>
        <v>社会保障和就业支出</v>
      </c>
      <c r="H12" s="129">
        <f>'[2]镇一般预算支出-功能'!C549</f>
        <v>3417</v>
      </c>
      <c r="I12" s="129">
        <v>919</v>
      </c>
      <c r="J12" s="30">
        <f>I12-H12/2</f>
        <v>-789.5</v>
      </c>
      <c r="K12" s="155"/>
      <c r="L12" s="155"/>
    </row>
    <row r="13" ht="17.1" customHeight="1" spans="1:12">
      <c r="A13" s="139" t="s">
        <v>20</v>
      </c>
      <c r="B13" s="139"/>
      <c r="C13" s="129">
        <f>'镇一般预算收入 '!C67</f>
        <v>0</v>
      </c>
      <c r="D13" s="140">
        <f>'镇一般预算收入 '!D67</f>
        <v>0</v>
      </c>
      <c r="E13" s="129">
        <f>'镇一般预算收入 '!E67</f>
        <v>0</v>
      </c>
      <c r="F13" s="130">
        <v>210</v>
      </c>
      <c r="G13" s="131" t="str">
        <f>'[1]全市一般预算支出-功能'!B694</f>
        <v>卫生健康支出</v>
      </c>
      <c r="H13" s="129">
        <f>'[2]镇一般预算支出-功能'!C677</f>
        <v>2539</v>
      </c>
      <c r="I13" s="129">
        <v>884</v>
      </c>
      <c r="J13" s="30">
        <f>I13-H13/2</f>
        <v>-385.5</v>
      </c>
      <c r="K13" s="155"/>
      <c r="L13" s="155"/>
    </row>
    <row r="14" ht="17.1" customHeight="1" spans="1:12">
      <c r="A14" s="132" t="s">
        <v>21</v>
      </c>
      <c r="B14" s="125"/>
      <c r="C14" s="129">
        <f>'镇一般预算收入 '!C71</f>
        <v>0</v>
      </c>
      <c r="D14" s="140">
        <f>'镇一般预算收入 '!D71</f>
        <v>0</v>
      </c>
      <c r="E14" s="129">
        <f>'镇一般预算收入 '!E71</f>
        <v>0</v>
      </c>
      <c r="F14" s="130">
        <v>211</v>
      </c>
      <c r="G14" s="131" t="str">
        <f>'[1]全市一般预算支出-功能'!B767</f>
        <v>节能环保支出</v>
      </c>
      <c r="H14" s="129">
        <f>'[2]镇一般预算支出-功能'!C749</f>
        <v>31</v>
      </c>
      <c r="I14" s="81" t="s">
        <v>17</v>
      </c>
      <c r="J14" s="30">
        <f>-H14/2</f>
        <v>-15.5</v>
      </c>
      <c r="K14" s="155"/>
      <c r="L14" s="155"/>
    </row>
    <row r="15" ht="17.1" customHeight="1" spans="1:12">
      <c r="A15" s="132" t="s">
        <v>22</v>
      </c>
      <c r="B15" s="125"/>
      <c r="C15" s="129">
        <f>'镇一般预算收入 '!C72</f>
        <v>0</v>
      </c>
      <c r="D15" s="140">
        <f>'镇一般预算收入 '!D72</f>
        <v>0</v>
      </c>
      <c r="E15" s="129">
        <f>'镇一般预算收入 '!E72</f>
        <v>0</v>
      </c>
      <c r="F15" s="130">
        <v>212</v>
      </c>
      <c r="G15" s="131" t="str">
        <f>'[1]全市一般预算支出-功能'!B845</f>
        <v>城乡社区支出</v>
      </c>
      <c r="H15" s="129">
        <f>'[2]镇一般预算支出-功能'!C828</f>
        <v>119</v>
      </c>
      <c r="I15" s="129">
        <v>180</v>
      </c>
      <c r="J15" s="30">
        <f>I15-H15/2</f>
        <v>120.5</v>
      </c>
      <c r="K15" s="155"/>
      <c r="L15" s="155"/>
    </row>
    <row r="16" ht="17.1" customHeight="1" spans="1:12">
      <c r="A16" s="132" t="s">
        <v>23</v>
      </c>
      <c r="B16" s="141"/>
      <c r="C16" s="129">
        <f>'镇一般预算收入 '!C76</f>
        <v>0</v>
      </c>
      <c r="D16" s="140">
        <f>'镇一般预算收入 '!D76</f>
        <v>0</v>
      </c>
      <c r="E16" s="129">
        <f>'镇一般预算收入 '!E76</f>
        <v>0</v>
      </c>
      <c r="F16" s="130">
        <v>213</v>
      </c>
      <c r="G16" s="131" t="str">
        <f>'[1]全市一般预算支出-功能'!B868</f>
        <v>农林水支出</v>
      </c>
      <c r="H16" s="129">
        <f>'[2]镇一般预算支出-功能'!C858</f>
        <v>882</v>
      </c>
      <c r="I16" s="129">
        <v>926</v>
      </c>
      <c r="J16" s="30">
        <f>I16-H16/2</f>
        <v>485</v>
      </c>
      <c r="K16" s="155"/>
      <c r="L16" s="155"/>
    </row>
    <row r="17" ht="17.1" customHeight="1" spans="1:12">
      <c r="A17" s="141"/>
      <c r="B17" s="141"/>
      <c r="C17" s="134"/>
      <c r="D17" s="135"/>
      <c r="E17" s="142"/>
      <c r="F17" s="130">
        <v>214</v>
      </c>
      <c r="G17" s="131" t="str">
        <f>'[1]全市一般预算支出-功能'!B993</f>
        <v>交通运输支出</v>
      </c>
      <c r="H17" s="129">
        <f>'[2]镇一般预算支出-功能'!C969</f>
        <v>0</v>
      </c>
      <c r="I17" s="81" t="s">
        <v>17</v>
      </c>
      <c r="J17" s="81" t="s">
        <v>17</v>
      </c>
      <c r="K17" s="155"/>
      <c r="L17" s="155"/>
    </row>
    <row r="18" ht="17.1" customHeight="1" spans="1:12">
      <c r="A18" s="141"/>
      <c r="B18" s="141"/>
      <c r="C18" s="134"/>
      <c r="D18" s="135"/>
      <c r="E18" s="142"/>
      <c r="F18" s="130">
        <v>215</v>
      </c>
      <c r="G18" s="131" t="str">
        <f>'[1]全市一般预算支出-功能'!B1057</f>
        <v>资源勘探信息等支出</v>
      </c>
      <c r="H18" s="129">
        <f>'[2]镇一般预算支出-功能'!C1033</f>
        <v>0</v>
      </c>
      <c r="I18" s="81" t="s">
        <v>17</v>
      </c>
      <c r="J18" s="81" t="s">
        <v>17</v>
      </c>
      <c r="K18" s="155"/>
      <c r="L18" s="155"/>
    </row>
    <row r="19" ht="17.1" hidden="1" customHeight="1" spans="1:12">
      <c r="A19" s="141"/>
      <c r="B19" s="141"/>
      <c r="C19" s="143"/>
      <c r="D19" s="144"/>
      <c r="E19" s="145"/>
      <c r="F19" s="130">
        <v>216</v>
      </c>
      <c r="G19" s="131" t="str">
        <f>'[1]全市一般预算支出-功能'!B1123</f>
        <v>商业服务业等支出</v>
      </c>
      <c r="H19" s="129">
        <f>'[2]镇一般预算支出-功能'!C1096</f>
        <v>0</v>
      </c>
      <c r="I19" s="129"/>
      <c r="J19" s="30">
        <f t="shared" ref="J19:J29" si="0">I19-H19/2</f>
        <v>0</v>
      </c>
      <c r="K19" s="155"/>
      <c r="L19" s="155"/>
    </row>
    <row r="20" ht="17.1" hidden="1" customHeight="1" spans="1:12">
      <c r="A20" s="141"/>
      <c r="B20" s="141"/>
      <c r="C20" s="143"/>
      <c r="D20" s="144"/>
      <c r="E20" s="145"/>
      <c r="F20" s="130">
        <v>217</v>
      </c>
      <c r="G20" s="131" t="str">
        <f>'[1]全市一般预算支出-功能'!B1143</f>
        <v>金融支出</v>
      </c>
      <c r="H20" s="129">
        <f>'[2]镇一般预算支出-功能'!C1116</f>
        <v>0</v>
      </c>
      <c r="I20" s="129"/>
      <c r="J20" s="30">
        <f t="shared" si="0"/>
        <v>0</v>
      </c>
      <c r="K20" s="155"/>
      <c r="L20" s="155"/>
    </row>
    <row r="21" ht="17.1" hidden="1" customHeight="1" spans="1:12">
      <c r="A21" s="141"/>
      <c r="B21" s="141"/>
      <c r="C21" s="143"/>
      <c r="D21" s="144"/>
      <c r="E21" s="145"/>
      <c r="F21" s="130">
        <v>220</v>
      </c>
      <c r="G21" s="131" t="str">
        <f>'[1]全市一般预算支出-功能'!B1182</f>
        <v>自然资源海洋气象等支出</v>
      </c>
      <c r="H21" s="129">
        <f>'[2]镇一般预算支出-功能'!C1155</f>
        <v>0</v>
      </c>
      <c r="I21" s="129"/>
      <c r="J21" s="30">
        <f t="shared" si="0"/>
        <v>0</v>
      </c>
      <c r="K21" s="155"/>
      <c r="L21" s="155"/>
    </row>
    <row r="22" ht="17.1" customHeight="1" spans="1:12">
      <c r="A22" s="141"/>
      <c r="B22" s="141"/>
      <c r="C22" s="143"/>
      <c r="D22" s="144"/>
      <c r="E22" s="145"/>
      <c r="F22" s="130">
        <v>221</v>
      </c>
      <c r="G22" s="131" t="str">
        <f>'[1]全市一般预算支出-功能'!B1247</f>
        <v>住房保障支出</v>
      </c>
      <c r="H22" s="129">
        <f>'[2]镇一般预算支出-功能'!C1200</f>
        <v>670</v>
      </c>
      <c r="I22" s="129">
        <v>307</v>
      </c>
      <c r="J22" s="30">
        <f t="shared" si="0"/>
        <v>-28</v>
      </c>
      <c r="K22" s="155"/>
      <c r="L22" s="155"/>
    </row>
    <row r="23" ht="17.1" hidden="1" customHeight="1" spans="1:12">
      <c r="A23" s="141"/>
      <c r="B23" s="141"/>
      <c r="C23" s="143"/>
      <c r="D23" s="144"/>
      <c r="E23" s="145"/>
      <c r="F23" s="130">
        <v>222</v>
      </c>
      <c r="G23" s="131" t="str">
        <f>'[1]全市一般预算支出-功能'!B1267</f>
        <v>粮油物资储备支出</v>
      </c>
      <c r="H23" s="129">
        <f>'[2]镇一般预算支出-功能'!C1220</f>
        <v>0</v>
      </c>
      <c r="I23" s="129"/>
      <c r="J23" s="30">
        <f t="shared" si="0"/>
        <v>0</v>
      </c>
      <c r="K23" s="155"/>
      <c r="L23" s="155"/>
    </row>
    <row r="24" ht="17.1" customHeight="1" spans="1:12">
      <c r="A24" s="141"/>
      <c r="B24" s="141"/>
      <c r="C24" s="143"/>
      <c r="D24" s="144"/>
      <c r="E24" s="145"/>
      <c r="F24" s="130">
        <v>224</v>
      </c>
      <c r="G24" s="131" t="s">
        <v>24</v>
      </c>
      <c r="H24" s="129">
        <f>'[2]镇一般预算支出-功能'!C1263</f>
        <v>20</v>
      </c>
      <c r="I24" s="129">
        <v>32</v>
      </c>
      <c r="J24" s="30">
        <f t="shared" si="0"/>
        <v>22</v>
      </c>
      <c r="K24" s="155"/>
      <c r="L24" s="155"/>
    </row>
    <row r="25" ht="17.1" hidden="1" customHeight="1" spans="1:11">
      <c r="A25" s="141"/>
      <c r="B25" s="141"/>
      <c r="C25" s="143"/>
      <c r="D25" s="144"/>
      <c r="E25" s="145"/>
      <c r="F25" s="130">
        <v>227</v>
      </c>
      <c r="G25" s="131" t="s">
        <v>25</v>
      </c>
      <c r="H25" s="129">
        <f>'[2]镇一般预算支出-功能'!C1319</f>
        <v>0</v>
      </c>
      <c r="I25" s="129"/>
      <c r="J25" s="30">
        <f t="shared" si="0"/>
        <v>0</v>
      </c>
      <c r="K25" s="155"/>
    </row>
    <row r="26" ht="17.1" hidden="1" customHeight="1" spans="1:11">
      <c r="A26" s="141"/>
      <c r="B26" s="141"/>
      <c r="C26" s="143"/>
      <c r="D26" s="144"/>
      <c r="E26" s="145"/>
      <c r="F26" s="130">
        <v>229</v>
      </c>
      <c r="G26" s="131" t="s">
        <v>26</v>
      </c>
      <c r="H26" s="129">
        <f>'[2]镇一般预算支出-功能'!C1320</f>
        <v>0</v>
      </c>
      <c r="I26" s="129"/>
      <c r="J26" s="30">
        <f t="shared" si="0"/>
        <v>0</v>
      </c>
      <c r="K26" s="155"/>
    </row>
    <row r="27" ht="17.1" hidden="1" customHeight="1" spans="1:11">
      <c r="A27" s="141"/>
      <c r="B27" s="141"/>
      <c r="C27" s="143"/>
      <c r="D27" s="144"/>
      <c r="E27" s="145"/>
      <c r="F27" s="130">
        <v>232</v>
      </c>
      <c r="G27" s="131" t="s">
        <v>27</v>
      </c>
      <c r="H27" s="129">
        <f>'[2]镇一般预算支出-功能'!C1325</f>
        <v>0</v>
      </c>
      <c r="I27" s="129"/>
      <c r="J27" s="30">
        <f t="shared" si="0"/>
        <v>0</v>
      </c>
      <c r="K27" s="155"/>
    </row>
    <row r="28" ht="17.1" hidden="1" customHeight="1" spans="1:11">
      <c r="A28" s="141"/>
      <c r="B28" s="141"/>
      <c r="C28" s="143"/>
      <c r="D28" s="144"/>
      <c r="E28" s="145"/>
      <c r="F28" s="130">
        <v>233</v>
      </c>
      <c r="G28" s="131" t="s">
        <v>28</v>
      </c>
      <c r="H28" s="129">
        <f>'[2]镇一般预算支出-功能'!C1333</f>
        <v>0</v>
      </c>
      <c r="I28" s="129"/>
      <c r="J28" s="30">
        <f t="shared" si="0"/>
        <v>0</v>
      </c>
      <c r="K28" s="155"/>
    </row>
    <row r="29" ht="17.1" customHeight="1" spans="1:10">
      <c r="A29" s="141"/>
      <c r="B29" s="141"/>
      <c r="C29" s="143"/>
      <c r="D29" s="144"/>
      <c r="E29" s="145"/>
      <c r="F29" s="132" t="s">
        <v>29</v>
      </c>
      <c r="G29" s="141"/>
      <c r="H29" s="127">
        <f>'[2]镇一般预算支出-功能'!C1337</f>
        <v>842</v>
      </c>
      <c r="I29" s="156">
        <v>262</v>
      </c>
      <c r="J29" s="32">
        <f t="shared" si="0"/>
        <v>-159</v>
      </c>
    </row>
    <row r="30" ht="17.1" customHeight="1" spans="1:10">
      <c r="A30" s="146"/>
      <c r="B30" s="146"/>
      <c r="C30" s="147"/>
      <c r="D30" s="148"/>
      <c r="E30" s="149"/>
      <c r="F30" s="132" t="s">
        <v>30</v>
      </c>
      <c r="G30" s="141"/>
      <c r="H30" s="129">
        <f>'[2]镇一般预算支出-功能'!C1344</f>
        <v>0</v>
      </c>
      <c r="I30" s="129"/>
      <c r="J30" s="129">
        <v>0</v>
      </c>
    </row>
    <row r="31" ht="17.1" customHeight="1" spans="1:10">
      <c r="A31" s="146"/>
      <c r="B31" s="146"/>
      <c r="C31" s="147"/>
      <c r="D31" s="148"/>
      <c r="E31" s="149"/>
      <c r="F31" s="132" t="s">
        <v>31</v>
      </c>
      <c r="G31" s="141"/>
      <c r="H31" s="129"/>
      <c r="I31" s="129"/>
      <c r="J31" s="129">
        <v>0</v>
      </c>
    </row>
    <row r="32" ht="17.1" customHeight="1" spans="1:10">
      <c r="A32" s="146"/>
      <c r="B32" s="146"/>
      <c r="C32" s="147"/>
      <c r="D32" s="148"/>
      <c r="E32" s="149"/>
      <c r="F32" s="132" t="s">
        <v>32</v>
      </c>
      <c r="G32" s="141"/>
      <c r="H32" s="129">
        <f>'[2]镇一般预算支出-功能'!C1349</f>
        <v>0</v>
      </c>
      <c r="I32" s="129"/>
      <c r="J32" s="129">
        <v>0</v>
      </c>
    </row>
    <row r="33" ht="17.1" customHeight="1" spans="1:10">
      <c r="A33" s="116" t="s">
        <v>33</v>
      </c>
      <c r="B33" s="150"/>
      <c r="C33" s="133">
        <f>C5+C8+C13+C14+C15+C16</f>
        <v>16700.992</v>
      </c>
      <c r="D33" s="151">
        <f>D5+D8</f>
        <v>8956.8</v>
      </c>
      <c r="E33" s="32">
        <f>D33-C33/2</f>
        <v>606.304</v>
      </c>
      <c r="F33" s="116" t="s">
        <v>34</v>
      </c>
      <c r="G33" s="150"/>
      <c r="H33" s="133">
        <f>H5+H29+H30+H31+H32</f>
        <v>16701</v>
      </c>
      <c r="I33" s="127">
        <f>I5+I29</f>
        <v>6795</v>
      </c>
      <c r="J33" s="32">
        <v>606</v>
      </c>
    </row>
    <row r="36" hidden="1" spans="7:7">
      <c r="G36" s="152">
        <f>H33-C33</f>
        <v>0.00800000000162981</v>
      </c>
    </row>
  </sheetData>
  <mergeCells count="5">
    <mergeCell ref="A1:H1"/>
    <mergeCell ref="A3:C3"/>
    <mergeCell ref="F3:H3"/>
    <mergeCell ref="A33:B33"/>
    <mergeCell ref="F33:G33"/>
  </mergeCells>
  <pageMargins left="0.47244094488189" right="0.15748031496063" top="0.118110236220472" bottom="0.118110236220472" header="0.118110236220472" footer="0.1574803149606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zoomScale="85" zoomScaleNormal="85" workbookViewId="0">
      <pane ySplit="4" topLeftCell="A20" activePane="bottomLeft" state="frozen"/>
      <selection/>
      <selection pane="bottomLeft" activeCell="D58" sqref="D58"/>
    </sheetView>
  </sheetViews>
  <sheetFormatPr defaultColWidth="9" defaultRowHeight="13.5" outlineLevelCol="6"/>
  <cols>
    <col min="1" max="1" width="11.125" style="47" customWidth="1"/>
    <col min="2" max="2" width="34.875" style="47" customWidth="1"/>
    <col min="3" max="4" width="12.5" style="84" customWidth="1"/>
    <col min="5" max="5" width="13.875" style="48" customWidth="1"/>
    <col min="6" max="6" width="14" style="47" customWidth="1"/>
    <col min="7" max="16384" width="9" style="47"/>
  </cols>
  <sheetData>
    <row r="1" spans="1:1">
      <c r="A1" s="46" t="s">
        <v>35</v>
      </c>
    </row>
    <row r="2" ht="51" customHeight="1" spans="1:5">
      <c r="A2" s="85" t="s">
        <v>36</v>
      </c>
      <c r="B2" s="85"/>
      <c r="C2" s="85"/>
      <c r="D2" s="85"/>
      <c r="E2" s="85"/>
    </row>
    <row r="3" ht="15.95" customHeight="1" spans="1:5">
      <c r="A3" s="8"/>
      <c r="B3" s="8"/>
      <c r="C3" s="86"/>
      <c r="D3" s="86"/>
      <c r="E3" s="86" t="s">
        <v>1</v>
      </c>
    </row>
    <row r="4" ht="28.5" customHeight="1" spans="1:5">
      <c r="A4" s="87" t="s">
        <v>4</v>
      </c>
      <c r="B4" s="87" t="s">
        <v>5</v>
      </c>
      <c r="C4" s="20" t="s">
        <v>6</v>
      </c>
      <c r="D4" s="20" t="s">
        <v>37</v>
      </c>
      <c r="E4" s="19" t="s">
        <v>8</v>
      </c>
    </row>
    <row r="5" ht="18.75" customHeight="1" spans="1:5">
      <c r="A5" s="88" t="s">
        <v>9</v>
      </c>
      <c r="B5" s="88"/>
      <c r="C5" s="38">
        <f>C6+C21</f>
        <v>11097.06</v>
      </c>
      <c r="D5" s="38">
        <f>D6+D21</f>
        <v>5245.8</v>
      </c>
      <c r="E5" s="32">
        <f t="shared" ref="E5:E68" si="0">D5-C5/2</f>
        <v>-302.73</v>
      </c>
    </row>
    <row r="6" ht="18.75" customHeight="1" spans="1:6">
      <c r="A6" s="57">
        <v>101</v>
      </c>
      <c r="B6" s="88" t="s">
        <v>11</v>
      </c>
      <c r="C6" s="89">
        <f>SUM(C7:C20)</f>
        <v>7854.06</v>
      </c>
      <c r="D6" s="90">
        <f>SUM(D7:D20)</f>
        <v>2873.8</v>
      </c>
      <c r="E6" s="32">
        <f t="shared" si="0"/>
        <v>-1053.23</v>
      </c>
      <c r="F6" s="50"/>
    </row>
    <row r="7" ht="18.75" customHeight="1" spans="1:5">
      <c r="A7" s="91">
        <v>10101</v>
      </c>
      <c r="B7" s="92" t="s">
        <v>38</v>
      </c>
      <c r="C7" s="93">
        <v>4159.3</v>
      </c>
      <c r="D7" s="94">
        <v>1423</v>
      </c>
      <c r="E7" s="30">
        <f t="shared" si="0"/>
        <v>-656.65</v>
      </c>
    </row>
    <row r="8" ht="18.75" customHeight="1" spans="1:5">
      <c r="A8" s="91">
        <v>10104</v>
      </c>
      <c r="B8" s="92" t="s">
        <v>39</v>
      </c>
      <c r="C8" s="93">
        <v>640.8</v>
      </c>
      <c r="D8" s="94">
        <v>320</v>
      </c>
      <c r="E8" s="30">
        <f t="shared" si="0"/>
        <v>-0.399999999999977</v>
      </c>
    </row>
    <row r="9" ht="18.75" customHeight="1" spans="1:5">
      <c r="A9" s="91">
        <v>10106</v>
      </c>
      <c r="B9" s="92" t="s">
        <v>40</v>
      </c>
      <c r="C9" s="93">
        <v>107.57</v>
      </c>
      <c r="D9" s="94">
        <v>54</v>
      </c>
      <c r="E9" s="30">
        <f t="shared" si="0"/>
        <v>0.215000000000003</v>
      </c>
    </row>
    <row r="10" ht="18.75" customHeight="1" spans="1:5">
      <c r="A10" s="91">
        <v>10107</v>
      </c>
      <c r="B10" s="92" t="s">
        <v>41</v>
      </c>
      <c r="C10" s="93">
        <v>15.32</v>
      </c>
      <c r="D10" s="94">
        <v>16.8</v>
      </c>
      <c r="E10" s="30">
        <f t="shared" si="0"/>
        <v>9.14</v>
      </c>
    </row>
    <row r="11" ht="18.75" customHeight="1" spans="1:5">
      <c r="A11" s="91">
        <v>10109</v>
      </c>
      <c r="B11" s="92" t="s">
        <v>42</v>
      </c>
      <c r="C11" s="93">
        <v>835.07</v>
      </c>
      <c r="D11" s="94">
        <v>253</v>
      </c>
      <c r="E11" s="30">
        <f t="shared" si="0"/>
        <v>-164.535</v>
      </c>
    </row>
    <row r="12" ht="18.75" customHeight="1" spans="1:5">
      <c r="A12" s="91">
        <v>10110</v>
      </c>
      <c r="B12" s="92" t="s">
        <v>43</v>
      </c>
      <c r="C12" s="93">
        <v>354.53</v>
      </c>
      <c r="D12" s="94">
        <v>149</v>
      </c>
      <c r="E12" s="30">
        <f t="shared" si="0"/>
        <v>-28.265</v>
      </c>
    </row>
    <row r="13" ht="18.75" customHeight="1" spans="1:5">
      <c r="A13" s="91">
        <v>10111</v>
      </c>
      <c r="B13" s="92" t="s">
        <v>44</v>
      </c>
      <c r="C13" s="93">
        <v>322.14</v>
      </c>
      <c r="D13" s="94">
        <v>269</v>
      </c>
      <c r="E13" s="30">
        <f t="shared" si="0"/>
        <v>107.93</v>
      </c>
    </row>
    <row r="14" ht="18.75" customHeight="1" spans="1:5">
      <c r="A14" s="91">
        <v>10112</v>
      </c>
      <c r="B14" s="92" t="s">
        <v>45</v>
      </c>
      <c r="C14" s="93">
        <v>366.8</v>
      </c>
      <c r="D14" s="94">
        <v>162</v>
      </c>
      <c r="E14" s="30">
        <f t="shared" si="0"/>
        <v>-21.4</v>
      </c>
    </row>
    <row r="15" ht="18.75" customHeight="1" spans="1:5">
      <c r="A15" s="91">
        <v>10113</v>
      </c>
      <c r="B15" s="92" t="s">
        <v>46</v>
      </c>
      <c r="C15" s="93">
        <v>1039.62</v>
      </c>
      <c r="D15" s="94">
        <v>222</v>
      </c>
      <c r="E15" s="30">
        <f t="shared" si="0"/>
        <v>-297.81</v>
      </c>
    </row>
    <row r="16" ht="18.75" customHeight="1" spans="1:5">
      <c r="A16" s="91">
        <v>10114</v>
      </c>
      <c r="B16" s="92" t="s">
        <v>47</v>
      </c>
      <c r="C16" s="93">
        <v>0.54</v>
      </c>
      <c r="D16" s="95">
        <v>0</v>
      </c>
      <c r="E16" s="96">
        <f t="shared" si="0"/>
        <v>-0.27</v>
      </c>
    </row>
    <row r="17" ht="18.75" customHeight="1" spans="1:5">
      <c r="A17" s="91">
        <v>10118</v>
      </c>
      <c r="B17" s="92" t="s">
        <v>48</v>
      </c>
      <c r="C17" s="95">
        <v>0</v>
      </c>
      <c r="D17" s="95">
        <v>0</v>
      </c>
      <c r="E17" s="30">
        <f t="shared" si="0"/>
        <v>0</v>
      </c>
    </row>
    <row r="18" ht="18.75" customHeight="1" spans="1:5">
      <c r="A18" s="91">
        <v>10119</v>
      </c>
      <c r="B18" s="92" t="s">
        <v>49</v>
      </c>
      <c r="C18" s="95">
        <v>0</v>
      </c>
      <c r="D18" s="95">
        <v>0</v>
      </c>
      <c r="E18" s="30">
        <f t="shared" si="0"/>
        <v>0</v>
      </c>
    </row>
    <row r="19" ht="18.75" customHeight="1" spans="1:5">
      <c r="A19" s="91">
        <v>10121</v>
      </c>
      <c r="B19" s="92" t="s">
        <v>50</v>
      </c>
      <c r="C19" s="93">
        <v>12.37</v>
      </c>
      <c r="D19" s="94">
        <v>5</v>
      </c>
      <c r="E19" s="30">
        <f t="shared" si="0"/>
        <v>-1.185</v>
      </c>
    </row>
    <row r="20" ht="18.75" customHeight="1" spans="1:5">
      <c r="A20" s="91">
        <v>10199</v>
      </c>
      <c r="B20" s="92" t="s">
        <v>51</v>
      </c>
      <c r="C20" s="95">
        <v>0</v>
      </c>
      <c r="D20" s="95">
        <v>0</v>
      </c>
      <c r="E20" s="95">
        <f t="shared" si="0"/>
        <v>0</v>
      </c>
    </row>
    <row r="21" ht="18.75" customHeight="1" spans="1:5">
      <c r="A21" s="57">
        <v>103</v>
      </c>
      <c r="B21" s="88" t="s">
        <v>12</v>
      </c>
      <c r="C21" s="89">
        <f>SUM(C22:C30)-C23</f>
        <v>3243</v>
      </c>
      <c r="D21" s="89">
        <f>SUM(D23:D30)</f>
        <v>2372</v>
      </c>
      <c r="E21" s="32">
        <f t="shared" si="0"/>
        <v>750.5</v>
      </c>
    </row>
    <row r="22" ht="18.75" customHeight="1" spans="1:5">
      <c r="A22" s="91">
        <v>10302</v>
      </c>
      <c r="B22" s="92" t="s">
        <v>52</v>
      </c>
      <c r="C22" s="93">
        <v>343</v>
      </c>
      <c r="D22" s="95">
        <v>93</v>
      </c>
      <c r="E22" s="30">
        <f t="shared" si="0"/>
        <v>-78.5</v>
      </c>
    </row>
    <row r="23" s="46" customFormat="1" ht="18.75" customHeight="1" spans="1:5">
      <c r="A23" s="91">
        <v>1030203</v>
      </c>
      <c r="B23" s="97" t="s">
        <v>53</v>
      </c>
      <c r="C23" s="93">
        <v>343</v>
      </c>
      <c r="D23" s="95">
        <v>93</v>
      </c>
      <c r="E23" s="30">
        <f t="shared" si="0"/>
        <v>-78.5</v>
      </c>
    </row>
    <row r="24" ht="18.75" customHeight="1" spans="1:5">
      <c r="A24" s="91">
        <v>10304</v>
      </c>
      <c r="B24" s="92" t="s">
        <v>54</v>
      </c>
      <c r="C24" s="98">
        <v>150</v>
      </c>
      <c r="D24" s="94">
        <v>90</v>
      </c>
      <c r="E24" s="30">
        <f t="shared" si="0"/>
        <v>15</v>
      </c>
    </row>
    <row r="25" ht="18.75" customHeight="1" spans="1:5">
      <c r="A25" s="91">
        <v>10305</v>
      </c>
      <c r="B25" s="92" t="s">
        <v>55</v>
      </c>
      <c r="C25" s="98">
        <v>10</v>
      </c>
      <c r="D25" s="94">
        <v>8</v>
      </c>
      <c r="E25" s="30">
        <f t="shared" si="0"/>
        <v>3</v>
      </c>
    </row>
    <row r="26" ht="18.75" hidden="1" customHeight="1" spans="1:5">
      <c r="A26" s="91">
        <v>10306</v>
      </c>
      <c r="B26" s="92" t="s">
        <v>56</v>
      </c>
      <c r="C26" s="95">
        <v>0</v>
      </c>
      <c r="D26" s="95">
        <v>0</v>
      </c>
      <c r="E26" s="95">
        <f t="shared" si="0"/>
        <v>0</v>
      </c>
    </row>
    <row r="27" ht="18.75" customHeight="1" spans="1:5">
      <c r="A27" s="91">
        <v>10307</v>
      </c>
      <c r="B27" s="92" t="s">
        <v>57</v>
      </c>
      <c r="C27" s="98">
        <v>2740</v>
      </c>
      <c r="D27" s="93">
        <v>2181</v>
      </c>
      <c r="E27" s="30">
        <f t="shared" si="0"/>
        <v>811</v>
      </c>
    </row>
    <row r="28" ht="18.75" hidden="1" customHeight="1" spans="1:5">
      <c r="A28" s="91">
        <v>10308</v>
      </c>
      <c r="B28" s="92" t="s">
        <v>58</v>
      </c>
      <c r="C28" s="95">
        <v>0</v>
      </c>
      <c r="D28" s="95">
        <v>0</v>
      </c>
      <c r="E28" s="95">
        <f t="shared" si="0"/>
        <v>0</v>
      </c>
    </row>
    <row r="29" ht="18.75" hidden="1" customHeight="1" spans="1:5">
      <c r="A29" s="91">
        <v>10309</v>
      </c>
      <c r="B29" s="92" t="s">
        <v>59</v>
      </c>
      <c r="C29" s="95">
        <v>0</v>
      </c>
      <c r="D29" s="95">
        <v>0</v>
      </c>
      <c r="E29" s="95">
        <f t="shared" si="0"/>
        <v>0</v>
      </c>
    </row>
    <row r="30" ht="18.75" hidden="1" customHeight="1" spans="1:5">
      <c r="A30" s="91">
        <v>10399</v>
      </c>
      <c r="B30" s="92" t="s">
        <v>60</v>
      </c>
      <c r="C30" s="95">
        <v>0</v>
      </c>
      <c r="D30" s="95">
        <v>0</v>
      </c>
      <c r="E30" s="95">
        <f t="shared" si="0"/>
        <v>0</v>
      </c>
    </row>
    <row r="31" ht="18.75" customHeight="1" spans="1:7">
      <c r="A31" s="57" t="s">
        <v>14</v>
      </c>
      <c r="B31" s="88"/>
      <c r="C31" s="38">
        <f>C32+C38+C59+C60</f>
        <v>5603.932</v>
      </c>
      <c r="D31" s="38">
        <f>D32+D38+D60</f>
        <v>3167</v>
      </c>
      <c r="E31" s="32">
        <f t="shared" si="0"/>
        <v>365.034</v>
      </c>
      <c r="G31" s="99"/>
    </row>
    <row r="32" ht="18.75" customHeight="1" spans="1:5">
      <c r="A32" s="57">
        <v>11001</v>
      </c>
      <c r="B32" s="88" t="s">
        <v>15</v>
      </c>
      <c r="C32" s="38">
        <f>SUM(C33:C37)</f>
        <v>355</v>
      </c>
      <c r="D32" s="38">
        <f>SUM(D33:D37)</f>
        <v>89</v>
      </c>
      <c r="E32" s="32">
        <f t="shared" si="0"/>
        <v>-88.5</v>
      </c>
    </row>
    <row r="33" ht="18.75" hidden="1" customHeight="1" spans="1:5">
      <c r="A33" s="91">
        <v>1100102</v>
      </c>
      <c r="B33" s="97" t="s">
        <v>61</v>
      </c>
      <c r="C33" s="95">
        <v>0</v>
      </c>
      <c r="D33" s="95">
        <v>0</v>
      </c>
      <c r="E33" s="95">
        <f t="shared" si="0"/>
        <v>0</v>
      </c>
    </row>
    <row r="34" ht="18.75" hidden="1" customHeight="1" spans="1:5">
      <c r="A34" s="91">
        <v>1100103</v>
      </c>
      <c r="B34" s="97" t="s">
        <v>62</v>
      </c>
      <c r="C34" s="95">
        <v>0</v>
      </c>
      <c r="D34" s="95">
        <v>0</v>
      </c>
      <c r="E34" s="95">
        <f t="shared" si="0"/>
        <v>0</v>
      </c>
    </row>
    <row r="35" ht="18.75" hidden="1" customHeight="1" spans="1:5">
      <c r="A35" s="91">
        <v>1100104</v>
      </c>
      <c r="B35" s="97" t="s">
        <v>63</v>
      </c>
      <c r="C35" s="95">
        <v>0</v>
      </c>
      <c r="D35" s="95">
        <v>0</v>
      </c>
      <c r="E35" s="95">
        <f t="shared" si="0"/>
        <v>0</v>
      </c>
    </row>
    <row r="36" ht="18.75" hidden="1" customHeight="1" spans="1:5">
      <c r="A36" s="91">
        <v>1100106</v>
      </c>
      <c r="B36" s="97" t="s">
        <v>64</v>
      </c>
      <c r="C36" s="95">
        <v>0</v>
      </c>
      <c r="D36" s="95">
        <v>0</v>
      </c>
      <c r="E36" s="95">
        <f t="shared" si="0"/>
        <v>0</v>
      </c>
    </row>
    <row r="37" ht="18.75" customHeight="1" spans="1:5">
      <c r="A37" s="100">
        <v>1100199</v>
      </c>
      <c r="B37" s="100" t="s">
        <v>65</v>
      </c>
      <c r="C37" s="93">
        <v>355</v>
      </c>
      <c r="D37" s="93">
        <v>89</v>
      </c>
      <c r="E37" s="30">
        <f t="shared" si="0"/>
        <v>-88.5</v>
      </c>
    </row>
    <row r="38" ht="18.75" customHeight="1" spans="1:5">
      <c r="A38" s="57">
        <v>11002</v>
      </c>
      <c r="B38" s="88" t="s">
        <v>16</v>
      </c>
      <c r="C38" s="38">
        <f>SUM(C39:C58)</f>
        <v>126</v>
      </c>
      <c r="D38" s="38">
        <f>SUM(D47:D59)</f>
        <v>62</v>
      </c>
      <c r="E38" s="32">
        <f t="shared" si="0"/>
        <v>-1</v>
      </c>
    </row>
    <row r="39" ht="18.75" hidden="1" customHeight="1" spans="1:5">
      <c r="A39" s="91">
        <v>1100202</v>
      </c>
      <c r="B39" s="97" t="s">
        <v>66</v>
      </c>
      <c r="C39" s="95">
        <v>0</v>
      </c>
      <c r="D39" s="95">
        <v>0</v>
      </c>
      <c r="E39" s="95">
        <f t="shared" si="0"/>
        <v>0</v>
      </c>
    </row>
    <row r="40" ht="18.75" hidden="1" customHeight="1" spans="1:5">
      <c r="A40" s="91">
        <v>1100207</v>
      </c>
      <c r="B40" s="97" t="s">
        <v>67</v>
      </c>
      <c r="C40" s="95">
        <v>0</v>
      </c>
      <c r="D40" s="95">
        <v>0</v>
      </c>
      <c r="E40" s="95">
        <f t="shared" si="0"/>
        <v>0</v>
      </c>
    </row>
    <row r="41" ht="18.75" hidden="1" customHeight="1" spans="1:5">
      <c r="A41" s="101">
        <v>1100208</v>
      </c>
      <c r="B41" s="102" t="s">
        <v>68</v>
      </c>
      <c r="C41" s="95">
        <v>0</v>
      </c>
      <c r="D41" s="95">
        <v>0</v>
      </c>
      <c r="E41" s="95">
        <f t="shared" si="0"/>
        <v>0</v>
      </c>
    </row>
    <row r="42" ht="18.75" hidden="1" customHeight="1" spans="1:5">
      <c r="A42" s="100">
        <v>1100214</v>
      </c>
      <c r="B42" s="103" t="s">
        <v>69</v>
      </c>
      <c r="C42" s="95">
        <v>0</v>
      </c>
      <c r="D42" s="95">
        <v>0</v>
      </c>
      <c r="E42" s="95">
        <f t="shared" si="0"/>
        <v>0</v>
      </c>
    </row>
    <row r="43" ht="18.75" hidden="1" customHeight="1" spans="1:5">
      <c r="A43" s="100">
        <v>1100221</v>
      </c>
      <c r="B43" s="103" t="s">
        <v>70</v>
      </c>
      <c r="C43" s="95">
        <v>0</v>
      </c>
      <c r="D43" s="95">
        <v>0</v>
      </c>
      <c r="E43" s="95">
        <f t="shared" si="0"/>
        <v>0</v>
      </c>
    </row>
    <row r="44" ht="18.75" hidden="1" customHeight="1" spans="1:5">
      <c r="A44" s="100">
        <v>1100222</v>
      </c>
      <c r="B44" s="103" t="s">
        <v>71</v>
      </c>
      <c r="C44" s="95">
        <v>0</v>
      </c>
      <c r="D44" s="95">
        <v>0</v>
      </c>
      <c r="E44" s="95">
        <f t="shared" si="0"/>
        <v>0</v>
      </c>
    </row>
    <row r="45" ht="18.75" hidden="1" customHeight="1" spans="1:5">
      <c r="A45" s="100">
        <v>1100223</v>
      </c>
      <c r="B45" s="103" t="s">
        <v>72</v>
      </c>
      <c r="C45" s="95">
        <v>0</v>
      </c>
      <c r="D45" s="95">
        <v>0</v>
      </c>
      <c r="E45" s="95">
        <f t="shared" si="0"/>
        <v>0</v>
      </c>
    </row>
    <row r="46" ht="18.75" hidden="1" customHeight="1" spans="1:5">
      <c r="A46" s="100">
        <v>1100224</v>
      </c>
      <c r="B46" s="103" t="s">
        <v>73</v>
      </c>
      <c r="C46" s="95">
        <v>0</v>
      </c>
      <c r="D46" s="95">
        <v>0</v>
      </c>
      <c r="E46" s="95">
        <f t="shared" si="0"/>
        <v>0</v>
      </c>
    </row>
    <row r="47" ht="18.75" customHeight="1" spans="1:6">
      <c r="A47" s="100">
        <v>1100227</v>
      </c>
      <c r="B47" s="103" t="s">
        <v>74</v>
      </c>
      <c r="C47" s="93">
        <v>125</v>
      </c>
      <c r="D47" s="95">
        <v>0</v>
      </c>
      <c r="E47" s="30">
        <f t="shared" si="0"/>
        <v>-62.5</v>
      </c>
      <c r="F47" s="46"/>
    </row>
    <row r="48" ht="18.75" hidden="1" customHeight="1" spans="1:5">
      <c r="A48" s="100">
        <v>1100231</v>
      </c>
      <c r="B48" s="103" t="s">
        <v>75</v>
      </c>
      <c r="C48" s="95">
        <v>0</v>
      </c>
      <c r="D48" s="95">
        <v>0</v>
      </c>
      <c r="E48" s="95">
        <f t="shared" si="0"/>
        <v>0</v>
      </c>
    </row>
    <row r="49" ht="18.75" hidden="1" customHeight="1" spans="1:5">
      <c r="A49" s="100">
        <v>1100244</v>
      </c>
      <c r="B49" s="103" t="s">
        <v>76</v>
      </c>
      <c r="C49" s="95">
        <v>0</v>
      </c>
      <c r="D49" s="95">
        <v>0</v>
      </c>
      <c r="E49" s="95">
        <f t="shared" si="0"/>
        <v>0</v>
      </c>
    </row>
    <row r="50" ht="18.75" hidden="1" customHeight="1" spans="1:5">
      <c r="A50" s="100">
        <v>1100245</v>
      </c>
      <c r="B50" s="103" t="s">
        <v>77</v>
      </c>
      <c r="C50" s="95">
        <v>0</v>
      </c>
      <c r="D50" s="95">
        <v>0</v>
      </c>
      <c r="E50" s="95">
        <f t="shared" si="0"/>
        <v>0</v>
      </c>
    </row>
    <row r="51" ht="18.75" hidden="1" customHeight="1" spans="1:5">
      <c r="A51" s="100">
        <v>1100247</v>
      </c>
      <c r="B51" s="103" t="s">
        <v>78</v>
      </c>
      <c r="C51" s="95">
        <v>0</v>
      </c>
      <c r="D51" s="95">
        <v>0</v>
      </c>
      <c r="E51" s="95">
        <f t="shared" si="0"/>
        <v>0</v>
      </c>
    </row>
    <row r="52" ht="18.75" hidden="1" customHeight="1" spans="1:5">
      <c r="A52" s="100">
        <v>1100248</v>
      </c>
      <c r="B52" s="103" t="s">
        <v>79</v>
      </c>
      <c r="C52" s="95">
        <v>0</v>
      </c>
      <c r="D52" s="95">
        <v>0</v>
      </c>
      <c r="E52" s="95">
        <f t="shared" si="0"/>
        <v>0</v>
      </c>
    </row>
    <row r="53" ht="18.75" hidden="1" customHeight="1" spans="1:5">
      <c r="A53" s="100">
        <v>1100249</v>
      </c>
      <c r="B53" s="103" t="s">
        <v>80</v>
      </c>
      <c r="C53" s="95">
        <v>0</v>
      </c>
      <c r="D53" s="95">
        <v>0</v>
      </c>
      <c r="E53" s="95">
        <f t="shared" si="0"/>
        <v>0</v>
      </c>
    </row>
    <row r="54" ht="18.75" hidden="1" customHeight="1" spans="1:5">
      <c r="A54" s="100">
        <v>1100250</v>
      </c>
      <c r="B54" s="103" t="s">
        <v>81</v>
      </c>
      <c r="C54" s="95">
        <v>0</v>
      </c>
      <c r="D54" s="95">
        <v>0</v>
      </c>
      <c r="E54" s="95">
        <f t="shared" si="0"/>
        <v>0</v>
      </c>
    </row>
    <row r="55" ht="18.75" hidden="1" customHeight="1" spans="1:5">
      <c r="A55" s="100">
        <v>1100252</v>
      </c>
      <c r="B55" s="103" t="s">
        <v>82</v>
      </c>
      <c r="C55" s="95">
        <v>0</v>
      </c>
      <c r="D55" s="95">
        <v>0</v>
      </c>
      <c r="E55" s="95">
        <f t="shared" si="0"/>
        <v>0</v>
      </c>
    </row>
    <row r="56" ht="18.75" hidden="1" customHeight="1" spans="1:5">
      <c r="A56" s="100">
        <v>1100253</v>
      </c>
      <c r="B56" s="103" t="s">
        <v>83</v>
      </c>
      <c r="C56" s="95">
        <v>0</v>
      </c>
      <c r="D56" s="95">
        <v>0</v>
      </c>
      <c r="E56" s="95">
        <f t="shared" si="0"/>
        <v>0</v>
      </c>
    </row>
    <row r="57" ht="18.75" hidden="1" customHeight="1" spans="1:5">
      <c r="A57" s="100">
        <v>1100258</v>
      </c>
      <c r="B57" s="103" t="s">
        <v>84</v>
      </c>
      <c r="C57" s="95">
        <v>0</v>
      </c>
      <c r="D57" s="95">
        <v>0</v>
      </c>
      <c r="E57" s="95">
        <f t="shared" si="0"/>
        <v>0</v>
      </c>
    </row>
    <row r="58" ht="18.75" customHeight="1" spans="1:5">
      <c r="A58" s="100">
        <v>1100299</v>
      </c>
      <c r="B58" s="103" t="s">
        <v>85</v>
      </c>
      <c r="C58" s="98">
        <v>1</v>
      </c>
      <c r="D58" s="30">
        <v>62</v>
      </c>
      <c r="E58" s="30">
        <f t="shared" si="0"/>
        <v>61.5</v>
      </c>
    </row>
    <row r="59" ht="18.75" customHeight="1" spans="1:5">
      <c r="A59" s="104">
        <v>11003</v>
      </c>
      <c r="B59" s="104" t="s">
        <v>18</v>
      </c>
      <c r="C59" s="95">
        <v>0</v>
      </c>
      <c r="D59" s="95">
        <v>0</v>
      </c>
      <c r="E59" s="95">
        <f t="shared" si="0"/>
        <v>0</v>
      </c>
    </row>
    <row r="60" ht="18.75" customHeight="1" spans="1:5">
      <c r="A60" s="105">
        <v>11004</v>
      </c>
      <c r="B60" s="105" t="s">
        <v>19</v>
      </c>
      <c r="C60" s="38">
        <f>SUM(C61:C66)</f>
        <v>5122.932</v>
      </c>
      <c r="D60" s="38">
        <f>SUM(D61:D66)</f>
        <v>3016</v>
      </c>
      <c r="E60" s="32">
        <f t="shared" si="0"/>
        <v>454.534</v>
      </c>
    </row>
    <row r="61" ht="18.75" hidden="1" customHeight="1" spans="1:5">
      <c r="A61" s="106">
        <v>1100401</v>
      </c>
      <c r="B61" s="106" t="s">
        <v>86</v>
      </c>
      <c r="C61" s="95">
        <v>0</v>
      </c>
      <c r="D61" s="95">
        <v>0</v>
      </c>
      <c r="E61" s="95">
        <f t="shared" si="0"/>
        <v>0</v>
      </c>
    </row>
    <row r="62" ht="18.75" customHeight="1" spans="1:5">
      <c r="A62" s="106">
        <v>1100402</v>
      </c>
      <c r="B62" s="106" t="s">
        <v>87</v>
      </c>
      <c r="C62" s="95">
        <v>0</v>
      </c>
      <c r="D62" s="95">
        <v>0</v>
      </c>
      <c r="E62" s="95">
        <f t="shared" si="0"/>
        <v>0</v>
      </c>
    </row>
    <row r="63" ht="18.75" customHeight="1" spans="1:5">
      <c r="A63" s="106">
        <v>1100403</v>
      </c>
      <c r="B63" s="106" t="s">
        <v>88</v>
      </c>
      <c r="C63" s="98">
        <v>248.932</v>
      </c>
      <c r="D63" s="98">
        <v>124</v>
      </c>
      <c r="E63" s="30">
        <f t="shared" si="0"/>
        <v>-0.465999999999994</v>
      </c>
    </row>
    <row r="64" ht="18.75" customHeight="1" spans="1:5">
      <c r="A64" s="106">
        <v>1100404</v>
      </c>
      <c r="B64" s="106" t="s">
        <v>70</v>
      </c>
      <c r="C64" s="95">
        <v>0</v>
      </c>
      <c r="D64" s="95">
        <v>0</v>
      </c>
      <c r="E64" s="95">
        <f t="shared" si="0"/>
        <v>0</v>
      </c>
    </row>
    <row r="65" ht="18.75" customHeight="1" spans="1:5">
      <c r="A65" s="106">
        <v>1100405</v>
      </c>
      <c r="B65" s="106" t="s">
        <v>85</v>
      </c>
      <c r="C65" s="95">
        <v>0</v>
      </c>
      <c r="D65" s="95">
        <v>0</v>
      </c>
      <c r="E65" s="95">
        <f t="shared" si="0"/>
        <v>0</v>
      </c>
    </row>
    <row r="66" ht="18.75" customHeight="1" spans="1:5">
      <c r="A66" s="106">
        <v>1100499</v>
      </c>
      <c r="B66" s="106" t="s">
        <v>89</v>
      </c>
      <c r="C66" s="98">
        <v>4874</v>
      </c>
      <c r="D66" s="98">
        <v>2892</v>
      </c>
      <c r="E66" s="30">
        <f t="shared" si="0"/>
        <v>455</v>
      </c>
    </row>
    <row r="67" ht="18.75" hidden="1" customHeight="1" spans="1:5">
      <c r="A67" s="104" t="s">
        <v>20</v>
      </c>
      <c r="B67" s="104"/>
      <c r="C67" s="107">
        <f t="shared" ref="C67:C68" si="1">C68</f>
        <v>0</v>
      </c>
      <c r="D67" s="95">
        <v>0</v>
      </c>
      <c r="E67" s="95">
        <f t="shared" si="0"/>
        <v>0</v>
      </c>
    </row>
    <row r="68" ht="18.75" hidden="1" customHeight="1" spans="1:5">
      <c r="A68" s="104">
        <v>1101101</v>
      </c>
      <c r="B68" s="108" t="s">
        <v>90</v>
      </c>
      <c r="C68" s="107">
        <f t="shared" si="1"/>
        <v>0</v>
      </c>
      <c r="D68" s="95">
        <v>0</v>
      </c>
      <c r="E68" s="95">
        <f t="shared" si="0"/>
        <v>0</v>
      </c>
    </row>
    <row r="69" ht="18.75" hidden="1" customHeight="1" spans="1:5">
      <c r="A69" s="100">
        <v>110110101</v>
      </c>
      <c r="B69" s="109" t="s">
        <v>91</v>
      </c>
      <c r="C69" s="107">
        <v>0</v>
      </c>
      <c r="D69" s="30">
        <v>0</v>
      </c>
      <c r="E69" s="30">
        <f t="shared" ref="E69:E78" si="2">D69-C69/2</f>
        <v>0</v>
      </c>
    </row>
    <row r="70" ht="18.75" hidden="1" customHeight="1" spans="1:5">
      <c r="A70" s="104" t="s">
        <v>21</v>
      </c>
      <c r="B70" s="110"/>
      <c r="C70" s="107">
        <f t="shared" ref="C70:C72" si="3">C71</f>
        <v>0</v>
      </c>
      <c r="D70" s="95">
        <v>0</v>
      </c>
      <c r="E70" s="95">
        <f t="shared" si="2"/>
        <v>0</v>
      </c>
    </row>
    <row r="71" ht="18.75" hidden="1" customHeight="1" spans="1:5">
      <c r="A71" s="104">
        <v>11008</v>
      </c>
      <c r="B71" s="111" t="s">
        <v>92</v>
      </c>
      <c r="C71" s="107">
        <f t="shared" si="3"/>
        <v>0</v>
      </c>
      <c r="D71" s="95">
        <v>0</v>
      </c>
      <c r="E71" s="95">
        <f t="shared" si="2"/>
        <v>0</v>
      </c>
    </row>
    <row r="72" ht="18.75" hidden="1" customHeight="1" spans="1:5">
      <c r="A72" s="57" t="s">
        <v>22</v>
      </c>
      <c r="B72" s="88"/>
      <c r="C72" s="107">
        <f t="shared" si="3"/>
        <v>0</v>
      </c>
      <c r="D72" s="95">
        <v>0</v>
      </c>
      <c r="E72" s="95">
        <f t="shared" si="2"/>
        <v>0</v>
      </c>
    </row>
    <row r="73" ht="18.75" hidden="1" customHeight="1" spans="1:5">
      <c r="A73" s="57">
        <v>1100901</v>
      </c>
      <c r="B73" s="88" t="s">
        <v>93</v>
      </c>
      <c r="C73" s="107">
        <f>C74+C75</f>
        <v>0</v>
      </c>
      <c r="D73" s="95">
        <v>0</v>
      </c>
      <c r="E73" s="95">
        <f t="shared" si="2"/>
        <v>0</v>
      </c>
    </row>
    <row r="74" ht="18.75" hidden="1" customHeight="1" spans="1:5">
      <c r="A74" s="91">
        <v>110090102</v>
      </c>
      <c r="B74" s="92" t="s">
        <v>94</v>
      </c>
      <c r="C74" s="107">
        <v>0</v>
      </c>
      <c r="D74" s="30">
        <v>0</v>
      </c>
      <c r="E74" s="30">
        <f t="shared" si="2"/>
        <v>0</v>
      </c>
    </row>
    <row r="75" ht="18.75" hidden="1" customHeight="1" spans="1:5">
      <c r="A75" s="91">
        <v>110090199</v>
      </c>
      <c r="B75" s="92" t="s">
        <v>95</v>
      </c>
      <c r="C75" s="107">
        <v>0</v>
      </c>
      <c r="D75" s="95">
        <v>0</v>
      </c>
      <c r="E75" s="95">
        <f t="shared" si="2"/>
        <v>0</v>
      </c>
    </row>
    <row r="76" ht="18.75" hidden="1" customHeight="1" spans="1:5">
      <c r="A76" s="21" t="s">
        <v>23</v>
      </c>
      <c r="B76" s="22"/>
      <c r="C76" s="107">
        <f t="shared" ref="C76" si="4">C77</f>
        <v>0</v>
      </c>
      <c r="D76" s="95">
        <v>0</v>
      </c>
      <c r="E76" s="95">
        <f t="shared" si="2"/>
        <v>0</v>
      </c>
    </row>
    <row r="77" ht="18.75" hidden="1" customHeight="1" spans="1:5">
      <c r="A77" s="91">
        <v>11015</v>
      </c>
      <c r="B77" s="92" t="s">
        <v>96</v>
      </c>
      <c r="C77" s="107">
        <v>0</v>
      </c>
      <c r="D77" s="95">
        <v>0</v>
      </c>
      <c r="E77" s="30">
        <f t="shared" si="2"/>
        <v>0</v>
      </c>
    </row>
    <row r="78" ht="18.75" customHeight="1" spans="1:5">
      <c r="A78" s="44" t="s">
        <v>97</v>
      </c>
      <c r="B78" s="44"/>
      <c r="C78" s="38">
        <f>C5+C31+C67+C70+C72</f>
        <v>16700.992</v>
      </c>
      <c r="D78" s="38">
        <f>D5+D31</f>
        <v>8412.8</v>
      </c>
      <c r="E78" s="32">
        <f t="shared" si="2"/>
        <v>62.3040000000001</v>
      </c>
    </row>
  </sheetData>
  <autoFilter ref="A4:G78">
    <extLst/>
  </autoFilter>
  <mergeCells count="3">
    <mergeCell ref="A2:E2"/>
    <mergeCell ref="A76:B76"/>
    <mergeCell ref="A78:B78"/>
  </mergeCells>
  <printOptions horizontalCentered="1"/>
  <pageMargins left="0.47244094488189" right="0.275590551181102" top="0.236220472440945" bottom="0.275590551181102" header="0.15748031496063" footer="0.0393700787401575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354"/>
  <sheetViews>
    <sheetView showZeros="0" workbookViewId="0">
      <pane xSplit="1" ySplit="6" topLeftCell="B1201" activePane="bottomRight" state="frozen"/>
      <selection/>
      <selection pane="topRight"/>
      <selection pane="bottomLeft"/>
      <selection pane="bottomRight" activeCell="C429" sqref="C429"/>
    </sheetView>
  </sheetViews>
  <sheetFormatPr defaultColWidth="9" defaultRowHeight="13.5" outlineLevelCol="7"/>
  <cols>
    <col min="1" max="1" width="10" style="47" customWidth="1"/>
    <col min="2" max="2" width="43.875" style="47" customWidth="1"/>
    <col min="3" max="4" width="14" style="48" customWidth="1"/>
    <col min="5" max="5" width="14.75" style="49" customWidth="1"/>
    <col min="6" max="6" width="9.125" style="47" customWidth="1"/>
    <col min="7" max="7" width="9" style="47"/>
    <col min="8" max="8" width="9" style="50"/>
    <col min="9" max="16384" width="9" style="47"/>
  </cols>
  <sheetData>
    <row r="1" spans="1:1">
      <c r="A1" s="46" t="s">
        <v>98</v>
      </c>
    </row>
    <row r="2" ht="54.75" customHeight="1" spans="1:5">
      <c r="A2" s="12" t="s">
        <v>99</v>
      </c>
      <c r="B2" s="12"/>
      <c r="C2" s="51"/>
      <c r="D2" s="51"/>
      <c r="E2" s="52"/>
    </row>
    <row r="3" ht="18.75" customHeight="1" spans="1:5">
      <c r="A3" s="53" t="s">
        <v>100</v>
      </c>
      <c r="B3" s="53"/>
      <c r="C3" s="54"/>
      <c r="D3" s="54"/>
      <c r="E3" s="55"/>
    </row>
    <row r="4" ht="18.75" customHeight="1" spans="3:5">
      <c r="C4" s="17"/>
      <c r="D4" s="17"/>
      <c r="E4" s="17" t="s">
        <v>1</v>
      </c>
    </row>
    <row r="5" ht="44.1" customHeight="1" spans="1:5">
      <c r="A5" s="56" t="s">
        <v>4</v>
      </c>
      <c r="B5" s="56" t="s">
        <v>5</v>
      </c>
      <c r="C5" s="19" t="s">
        <v>6</v>
      </c>
      <c r="D5" s="19" t="s">
        <v>37</v>
      </c>
      <c r="E5" s="19" t="s">
        <v>8</v>
      </c>
    </row>
    <row r="6" ht="20.25" customHeight="1" spans="1:5">
      <c r="A6" s="57" t="s">
        <v>10</v>
      </c>
      <c r="B6" s="57"/>
      <c r="C6" s="58">
        <f>C7+C236+C276+C295+C385+C437+C493+C550+C678+C750+C829+C859+C970+C1034+C1097+C1117+C1146+C1156+C1201+C1221+C1264+C1320+C1321+C1326+C1334</f>
        <v>15859</v>
      </c>
      <c r="D6" s="59">
        <f>D7+D276+D295+D385+D493+D550+D678+D829+D859+D1201+D1264</f>
        <v>6532.6</v>
      </c>
      <c r="E6" s="60">
        <f>D6-C6/2</f>
        <v>-1396.9</v>
      </c>
    </row>
    <row r="7" ht="20.25" customHeight="1" spans="1:6">
      <c r="A7" s="35" t="s">
        <v>101</v>
      </c>
      <c r="B7" s="39" t="s">
        <v>102</v>
      </c>
      <c r="C7" s="59">
        <f>C8+C29+C62+C163+C205</f>
        <v>1670</v>
      </c>
      <c r="D7" s="59">
        <f>D29+D62+D8+D191</f>
        <v>592</v>
      </c>
      <c r="E7" s="60">
        <f t="shared" ref="E7:E70" si="0">D7-C7/2</f>
        <v>-243</v>
      </c>
      <c r="F7" s="61"/>
    </row>
    <row r="8" ht="20.25" customHeight="1" spans="1:5">
      <c r="A8" s="35" t="s">
        <v>103</v>
      </c>
      <c r="B8" s="39" t="s">
        <v>104</v>
      </c>
      <c r="C8" s="59">
        <f>SUM(C9:C19)</f>
        <v>1</v>
      </c>
      <c r="D8" s="59">
        <f>SUBTOTAL(9,D19)</f>
        <v>6</v>
      </c>
      <c r="E8" s="60">
        <f t="shared" si="0"/>
        <v>5.5</v>
      </c>
    </row>
    <row r="9" ht="20.25" hidden="1" customHeight="1" spans="1:5">
      <c r="A9" s="40" t="s">
        <v>105</v>
      </c>
      <c r="B9" s="41" t="s">
        <v>106</v>
      </c>
      <c r="C9" s="62">
        <f>IFERROR(VLOOKUP(A9,Sheet1!A:E,5,0),0)</f>
        <v>0</v>
      </c>
      <c r="D9" s="62"/>
      <c r="E9" s="62">
        <f t="shared" si="0"/>
        <v>0</v>
      </c>
    </row>
    <row r="10" ht="20.25" hidden="1" customHeight="1" spans="1:5">
      <c r="A10" s="40" t="s">
        <v>107</v>
      </c>
      <c r="B10" s="41" t="s">
        <v>108</v>
      </c>
      <c r="C10" s="62">
        <f>IFERROR(VLOOKUP(A10,Sheet1!A:E,5,0),0)</f>
        <v>0</v>
      </c>
      <c r="D10" s="63"/>
      <c r="E10" s="63">
        <f t="shared" si="0"/>
        <v>0</v>
      </c>
    </row>
    <row r="11" ht="20.25" hidden="1" customHeight="1" spans="1:5">
      <c r="A11" s="40" t="s">
        <v>109</v>
      </c>
      <c r="B11" s="41" t="s">
        <v>110</v>
      </c>
      <c r="C11" s="62">
        <f>IFERROR(VLOOKUP(A11,Sheet1!A:E,5,0),0)</f>
        <v>0</v>
      </c>
      <c r="D11" s="64"/>
      <c r="E11" s="64">
        <f t="shared" si="0"/>
        <v>0</v>
      </c>
    </row>
    <row r="12" ht="20.25" hidden="1" customHeight="1" spans="1:5">
      <c r="A12" s="40" t="s">
        <v>111</v>
      </c>
      <c r="B12" s="41" t="s">
        <v>112</v>
      </c>
      <c r="C12" s="62">
        <f>IFERROR(VLOOKUP(A12,Sheet1!A:E,5,0),0)</f>
        <v>0</v>
      </c>
      <c r="D12" s="64"/>
      <c r="E12" s="64">
        <f t="shared" si="0"/>
        <v>0</v>
      </c>
    </row>
    <row r="13" ht="20.25" hidden="1" customHeight="1" spans="1:5">
      <c r="A13" s="40" t="s">
        <v>113</v>
      </c>
      <c r="B13" s="41" t="s">
        <v>114</v>
      </c>
      <c r="C13" s="62">
        <f>IFERROR(VLOOKUP(A13,Sheet1!A:E,5,0),0)</f>
        <v>0</v>
      </c>
      <c r="D13" s="62"/>
      <c r="E13" s="62">
        <f t="shared" si="0"/>
        <v>0</v>
      </c>
    </row>
    <row r="14" ht="20.25" hidden="1" customHeight="1" spans="1:5">
      <c r="A14" s="40" t="s">
        <v>115</v>
      </c>
      <c r="B14" s="41" t="s">
        <v>116</v>
      </c>
      <c r="C14" s="62">
        <f>IFERROR(VLOOKUP(A14,Sheet1!A:E,5,0),0)</f>
        <v>0</v>
      </c>
      <c r="D14" s="63"/>
      <c r="E14" s="63">
        <f t="shared" si="0"/>
        <v>0</v>
      </c>
    </row>
    <row r="15" ht="20.25" hidden="1" customHeight="1" spans="1:5">
      <c r="A15" s="40" t="s">
        <v>117</v>
      </c>
      <c r="B15" s="41" t="s">
        <v>118</v>
      </c>
      <c r="C15" s="62">
        <f>IFERROR(VLOOKUP(A15,Sheet1!A:E,5,0),0)</f>
        <v>0</v>
      </c>
      <c r="D15" s="64"/>
      <c r="E15" s="64">
        <f t="shared" si="0"/>
        <v>0</v>
      </c>
    </row>
    <row r="16" ht="20.25" hidden="1" customHeight="1" spans="1:5">
      <c r="A16" s="40" t="s">
        <v>119</v>
      </c>
      <c r="B16" s="41" t="s">
        <v>120</v>
      </c>
      <c r="C16" s="62">
        <f>IFERROR(VLOOKUP(A16,Sheet1!A:E,5,0),0)</f>
        <v>0</v>
      </c>
      <c r="D16" s="64"/>
      <c r="E16" s="64">
        <f t="shared" si="0"/>
        <v>0</v>
      </c>
    </row>
    <row r="17" ht="20.25" hidden="1" customHeight="1" spans="1:5">
      <c r="A17" s="40" t="s">
        <v>121</v>
      </c>
      <c r="B17" s="41" t="s">
        <v>122</v>
      </c>
      <c r="C17" s="62">
        <f>IFERROR(VLOOKUP(A17,Sheet1!A:E,5,0),0)</f>
        <v>0</v>
      </c>
      <c r="D17" s="62"/>
      <c r="E17" s="62">
        <f t="shared" si="0"/>
        <v>0</v>
      </c>
    </row>
    <row r="18" ht="20.25" hidden="1" customHeight="1" spans="1:5">
      <c r="A18" s="40" t="s">
        <v>123</v>
      </c>
      <c r="B18" s="41" t="s">
        <v>124</v>
      </c>
      <c r="C18" s="62">
        <f>IFERROR(VLOOKUP(A18,Sheet1!A:E,5,0),0)</f>
        <v>0</v>
      </c>
      <c r="D18" s="63"/>
      <c r="E18" s="63">
        <f t="shared" si="0"/>
        <v>0</v>
      </c>
    </row>
    <row r="19" ht="20.25" customHeight="1" spans="1:5">
      <c r="A19" s="40" t="s">
        <v>125</v>
      </c>
      <c r="B19" s="41" t="s">
        <v>126</v>
      </c>
      <c r="C19" s="65">
        <f>IFERROR(VLOOKUP(A19,Sheet1!A:E,5,0),0)</f>
        <v>1</v>
      </c>
      <c r="D19" s="66">
        <v>6</v>
      </c>
      <c r="E19" s="67">
        <f t="shared" si="0"/>
        <v>5.5</v>
      </c>
    </row>
    <row r="20" ht="20.25" hidden="1" customHeight="1" spans="1:5">
      <c r="A20" s="35" t="s">
        <v>127</v>
      </c>
      <c r="B20" s="39" t="s">
        <v>128</v>
      </c>
      <c r="C20" s="64">
        <f>SUM(C21:C28)</f>
        <v>0</v>
      </c>
      <c r="D20" s="64"/>
      <c r="E20" s="64">
        <f t="shared" si="0"/>
        <v>0</v>
      </c>
    </row>
    <row r="21" ht="20.25" hidden="1" customHeight="1" spans="1:5">
      <c r="A21" s="40" t="s">
        <v>129</v>
      </c>
      <c r="B21" s="41" t="s">
        <v>106</v>
      </c>
      <c r="C21" s="62">
        <f>IFERROR(VLOOKUP(A21,Sheet1!A:E,5,0),0)</f>
        <v>0</v>
      </c>
      <c r="D21" s="62"/>
      <c r="E21" s="62">
        <f t="shared" si="0"/>
        <v>0</v>
      </c>
    </row>
    <row r="22" ht="20.25" hidden="1" customHeight="1" spans="1:5">
      <c r="A22" s="40" t="s">
        <v>130</v>
      </c>
      <c r="B22" s="41" t="s">
        <v>108</v>
      </c>
      <c r="C22" s="62">
        <f>IFERROR(VLOOKUP(A22,Sheet1!A:E,5,0),0)</f>
        <v>0</v>
      </c>
      <c r="D22" s="62"/>
      <c r="E22" s="62">
        <f t="shared" si="0"/>
        <v>0</v>
      </c>
    </row>
    <row r="23" ht="20.25" hidden="1" customHeight="1" spans="1:5">
      <c r="A23" s="40" t="s">
        <v>131</v>
      </c>
      <c r="B23" s="41" t="s">
        <v>110</v>
      </c>
      <c r="C23" s="62">
        <f>IFERROR(VLOOKUP(A23,Sheet1!A:E,5,0),0)</f>
        <v>0</v>
      </c>
      <c r="D23" s="62"/>
      <c r="E23" s="62">
        <f t="shared" si="0"/>
        <v>0</v>
      </c>
    </row>
    <row r="24" ht="20.25" hidden="1" customHeight="1" spans="1:5">
      <c r="A24" s="40" t="s">
        <v>132</v>
      </c>
      <c r="B24" s="41" t="s">
        <v>133</v>
      </c>
      <c r="C24" s="62">
        <f>IFERROR(VLOOKUP(A24,Sheet1!A:E,5,0),0)</f>
        <v>0</v>
      </c>
      <c r="D24" s="62"/>
      <c r="E24" s="62">
        <f t="shared" si="0"/>
        <v>0</v>
      </c>
    </row>
    <row r="25" ht="20.25" hidden="1" customHeight="1" spans="1:5">
      <c r="A25" s="40" t="s">
        <v>134</v>
      </c>
      <c r="B25" s="41" t="s">
        <v>135</v>
      </c>
      <c r="C25" s="62">
        <f>IFERROR(VLOOKUP(A25,Sheet1!A:E,5,0),0)</f>
        <v>0</v>
      </c>
      <c r="D25" s="62"/>
      <c r="E25" s="62">
        <f t="shared" si="0"/>
        <v>0</v>
      </c>
    </row>
    <row r="26" ht="20.25" hidden="1" customHeight="1" spans="1:5">
      <c r="A26" s="40" t="s">
        <v>136</v>
      </c>
      <c r="B26" s="41" t="s">
        <v>137</v>
      </c>
      <c r="C26" s="62">
        <f>IFERROR(VLOOKUP(A26,Sheet1!A:E,5,0),0)</f>
        <v>0</v>
      </c>
      <c r="D26" s="62"/>
      <c r="E26" s="62">
        <f t="shared" si="0"/>
        <v>0</v>
      </c>
    </row>
    <row r="27" ht="20.25" hidden="1" customHeight="1" spans="1:5">
      <c r="A27" s="40" t="s">
        <v>138</v>
      </c>
      <c r="B27" s="41" t="s">
        <v>124</v>
      </c>
      <c r="C27" s="62">
        <f>IFERROR(VLOOKUP(A27,Sheet1!A:E,5,0),0)</f>
        <v>0</v>
      </c>
      <c r="D27" s="62"/>
      <c r="E27" s="62">
        <f t="shared" si="0"/>
        <v>0</v>
      </c>
    </row>
    <row r="28" ht="20.25" hidden="1" customHeight="1" spans="1:5">
      <c r="A28" s="40" t="s">
        <v>139</v>
      </c>
      <c r="B28" s="41" t="s">
        <v>140</v>
      </c>
      <c r="C28" s="62">
        <f>IFERROR(VLOOKUP(A28,Sheet1!A:E,5,0),0)</f>
        <v>0</v>
      </c>
      <c r="D28" s="62"/>
      <c r="E28" s="62">
        <f t="shared" si="0"/>
        <v>0</v>
      </c>
    </row>
    <row r="29" ht="23.25" customHeight="1" spans="1:5">
      <c r="A29" s="35" t="s">
        <v>141</v>
      </c>
      <c r="B29" s="39" t="s">
        <v>142</v>
      </c>
      <c r="C29" s="59">
        <f>SUM(C30:C39)</f>
        <v>1555</v>
      </c>
      <c r="D29" s="59">
        <f>SUBTOTAL(9,D30:D38)</f>
        <v>570</v>
      </c>
      <c r="E29" s="60">
        <f t="shared" si="0"/>
        <v>-207.5</v>
      </c>
    </row>
    <row r="30" ht="20.25" customHeight="1" spans="1:5">
      <c r="A30" s="40" t="s">
        <v>143</v>
      </c>
      <c r="B30" s="41" t="s">
        <v>106</v>
      </c>
      <c r="C30" s="65">
        <f>IFERROR(VLOOKUP(A30,Sheet1!A:E,5,0),0)</f>
        <v>1102</v>
      </c>
      <c r="D30" s="65">
        <v>411</v>
      </c>
      <c r="E30" s="67">
        <f t="shared" si="0"/>
        <v>-140</v>
      </c>
    </row>
    <row r="31" ht="20.25" customHeight="1" spans="1:5">
      <c r="A31" s="40" t="s">
        <v>144</v>
      </c>
      <c r="B31" s="41" t="s">
        <v>108</v>
      </c>
      <c r="C31" s="65">
        <f>IFERROR(VLOOKUP(A31,Sheet1!A:E,5,0),0)</f>
        <v>123</v>
      </c>
      <c r="D31" s="65">
        <v>43</v>
      </c>
      <c r="E31" s="67">
        <f t="shared" si="0"/>
        <v>-18.5</v>
      </c>
    </row>
    <row r="32" ht="20.25" hidden="1" customHeight="1" spans="1:5">
      <c r="A32" s="40" t="s">
        <v>145</v>
      </c>
      <c r="B32" s="41" t="s">
        <v>110</v>
      </c>
      <c r="C32" s="62">
        <f>IFERROR(VLOOKUP(A32,Sheet1!A:E,5,0),0)</f>
        <v>0</v>
      </c>
      <c r="D32" s="62"/>
      <c r="E32" s="62">
        <f t="shared" si="0"/>
        <v>0</v>
      </c>
    </row>
    <row r="33" ht="20.25" hidden="1" customHeight="1" spans="1:5">
      <c r="A33" s="40" t="s">
        <v>146</v>
      </c>
      <c r="B33" s="41" t="s">
        <v>147</v>
      </c>
      <c r="C33" s="62">
        <f>IFERROR(VLOOKUP(A33,Sheet1!A:E,5,0),0)</f>
        <v>0</v>
      </c>
      <c r="D33" s="62"/>
      <c r="E33" s="62">
        <f t="shared" si="0"/>
        <v>0</v>
      </c>
    </row>
    <row r="34" ht="20.25" hidden="1" customHeight="1" spans="1:5">
      <c r="A34" s="40" t="s">
        <v>148</v>
      </c>
      <c r="B34" s="41" t="s">
        <v>149</v>
      </c>
      <c r="C34" s="62">
        <f>IFERROR(VLOOKUP(A34,Sheet1!A:E,5,0),0)</f>
        <v>0</v>
      </c>
      <c r="D34" s="62"/>
      <c r="E34" s="62">
        <f t="shared" si="0"/>
        <v>0</v>
      </c>
    </row>
    <row r="35" ht="20.25" hidden="1" customHeight="1" spans="1:5">
      <c r="A35" s="40" t="s">
        <v>150</v>
      </c>
      <c r="B35" s="41" t="s">
        <v>151</v>
      </c>
      <c r="C35" s="62">
        <f>IFERROR(VLOOKUP(A35,Sheet1!A:E,5,0),0)</f>
        <v>0</v>
      </c>
      <c r="D35" s="62"/>
      <c r="E35" s="62">
        <f t="shared" si="0"/>
        <v>0</v>
      </c>
    </row>
    <row r="36" ht="20.25" hidden="1" customHeight="1" spans="1:5">
      <c r="A36" s="40" t="s">
        <v>152</v>
      </c>
      <c r="B36" s="41" t="s">
        <v>153</v>
      </c>
      <c r="C36" s="62">
        <f>IFERROR(VLOOKUP(A36,Sheet1!A:E,5,0),0)</f>
        <v>0</v>
      </c>
      <c r="D36" s="68"/>
      <c r="E36" s="68">
        <f t="shared" si="0"/>
        <v>0</v>
      </c>
    </row>
    <row r="37" ht="20.25" hidden="1" customHeight="1" spans="1:5">
      <c r="A37" s="40" t="s">
        <v>154</v>
      </c>
      <c r="B37" s="41" t="s">
        <v>155</v>
      </c>
      <c r="C37" s="62">
        <f>IFERROR(VLOOKUP(A37,Sheet1!A:E,5,0),0)</f>
        <v>0</v>
      </c>
      <c r="D37" s="62"/>
      <c r="E37" s="62">
        <f t="shared" si="0"/>
        <v>0</v>
      </c>
    </row>
    <row r="38" ht="20.25" customHeight="1" spans="1:5">
      <c r="A38" s="40" t="s">
        <v>156</v>
      </c>
      <c r="B38" s="41" t="s">
        <v>124</v>
      </c>
      <c r="C38" s="65">
        <f>IFERROR(VLOOKUP(A38,Sheet1!A:E,5,0),0)</f>
        <v>330</v>
      </c>
      <c r="D38" s="65">
        <v>116</v>
      </c>
      <c r="E38" s="67">
        <f t="shared" si="0"/>
        <v>-49</v>
      </c>
    </row>
    <row r="39" ht="20.25" hidden="1" customHeight="1" spans="1:5">
      <c r="A39" s="40" t="s">
        <v>157</v>
      </c>
      <c r="B39" s="41" t="s">
        <v>158</v>
      </c>
      <c r="C39" s="62">
        <f>IFERROR(VLOOKUP(A39,Sheet1!A:E,5,0),0)</f>
        <v>0</v>
      </c>
      <c r="D39" s="68"/>
      <c r="E39" s="68">
        <f t="shared" si="0"/>
        <v>0</v>
      </c>
    </row>
    <row r="40" ht="20.25" hidden="1" customHeight="1" spans="1:5">
      <c r="A40" s="35" t="s">
        <v>159</v>
      </c>
      <c r="B40" s="39" t="s">
        <v>160</v>
      </c>
      <c r="C40" s="64">
        <f>SUM(C41:C50)</f>
        <v>0</v>
      </c>
      <c r="D40" s="64"/>
      <c r="E40" s="64">
        <f t="shared" si="0"/>
        <v>0</v>
      </c>
    </row>
    <row r="41" ht="20.25" hidden="1" customHeight="1" spans="1:5">
      <c r="A41" s="40" t="s">
        <v>161</v>
      </c>
      <c r="B41" s="41" t="s">
        <v>106</v>
      </c>
      <c r="C41" s="62">
        <f>IFERROR(VLOOKUP(A41,Sheet1!A:E,5,0),0)</f>
        <v>0</v>
      </c>
      <c r="D41" s="62"/>
      <c r="E41" s="62">
        <f t="shared" si="0"/>
        <v>0</v>
      </c>
    </row>
    <row r="42" ht="20.25" hidden="1" customHeight="1" spans="1:5">
      <c r="A42" s="40" t="s">
        <v>162</v>
      </c>
      <c r="B42" s="41" t="s">
        <v>108</v>
      </c>
      <c r="C42" s="62">
        <f>IFERROR(VLOOKUP(A42,Sheet1!A:E,5,0),0)</f>
        <v>0</v>
      </c>
      <c r="D42" s="62"/>
      <c r="E42" s="62">
        <f t="shared" si="0"/>
        <v>0</v>
      </c>
    </row>
    <row r="43" ht="20.25" hidden="1" customHeight="1" spans="1:5">
      <c r="A43" s="40" t="s">
        <v>163</v>
      </c>
      <c r="B43" s="41" t="s">
        <v>110</v>
      </c>
      <c r="C43" s="62">
        <f>IFERROR(VLOOKUP(A43,Sheet1!A:E,5,0),0)</f>
        <v>0</v>
      </c>
      <c r="D43" s="62"/>
      <c r="E43" s="62">
        <f t="shared" si="0"/>
        <v>0</v>
      </c>
    </row>
    <row r="44" ht="20.25" hidden="1" customHeight="1" spans="1:5">
      <c r="A44" s="40" t="s">
        <v>164</v>
      </c>
      <c r="B44" s="41" t="s">
        <v>165</v>
      </c>
      <c r="C44" s="62">
        <f>IFERROR(VLOOKUP(A44,Sheet1!A:E,5,0),0)</f>
        <v>0</v>
      </c>
      <c r="D44" s="62"/>
      <c r="E44" s="62">
        <f t="shared" si="0"/>
        <v>0</v>
      </c>
    </row>
    <row r="45" ht="20.25" hidden="1" customHeight="1" spans="1:5">
      <c r="A45" s="40" t="s">
        <v>166</v>
      </c>
      <c r="B45" s="41" t="s">
        <v>167</v>
      </c>
      <c r="C45" s="62">
        <f>IFERROR(VLOOKUP(A45,Sheet1!A:E,5,0),0)</f>
        <v>0</v>
      </c>
      <c r="D45" s="62"/>
      <c r="E45" s="62">
        <f t="shared" si="0"/>
        <v>0</v>
      </c>
    </row>
    <row r="46" ht="20.25" hidden="1" customHeight="1" spans="1:5">
      <c r="A46" s="40" t="s">
        <v>168</v>
      </c>
      <c r="B46" s="41" t="s">
        <v>169</v>
      </c>
      <c r="C46" s="62">
        <f>IFERROR(VLOOKUP(A46,Sheet1!A:E,5,0),0)</f>
        <v>0</v>
      </c>
      <c r="D46" s="62"/>
      <c r="E46" s="62">
        <f t="shared" si="0"/>
        <v>0</v>
      </c>
    </row>
    <row r="47" ht="20.25" hidden="1" customHeight="1" spans="1:5">
      <c r="A47" s="40" t="s">
        <v>170</v>
      </c>
      <c r="B47" s="41" t="s">
        <v>171</v>
      </c>
      <c r="C47" s="62">
        <f>IFERROR(VLOOKUP(A47,Sheet1!A:E,5,0),0)</f>
        <v>0</v>
      </c>
      <c r="D47" s="62"/>
      <c r="E47" s="62">
        <f t="shared" si="0"/>
        <v>0</v>
      </c>
    </row>
    <row r="48" ht="20.25" hidden="1" customHeight="1" spans="1:5">
      <c r="A48" s="40" t="s">
        <v>172</v>
      </c>
      <c r="B48" s="41" t="s">
        <v>173</v>
      </c>
      <c r="C48" s="62">
        <f>IFERROR(VLOOKUP(A48,Sheet1!A:E,5,0),0)</f>
        <v>0</v>
      </c>
      <c r="D48" s="62"/>
      <c r="E48" s="62">
        <f t="shared" si="0"/>
        <v>0</v>
      </c>
    </row>
    <row r="49" ht="20.25" hidden="1" customHeight="1" spans="1:5">
      <c r="A49" s="40" t="s">
        <v>174</v>
      </c>
      <c r="B49" s="41" t="s">
        <v>124</v>
      </c>
      <c r="C49" s="62">
        <f>IFERROR(VLOOKUP(A49,Sheet1!A:E,5,0),0)</f>
        <v>0</v>
      </c>
      <c r="D49" s="62"/>
      <c r="E49" s="62">
        <f t="shared" si="0"/>
        <v>0</v>
      </c>
    </row>
    <row r="50" ht="20.25" hidden="1" customHeight="1" spans="1:5">
      <c r="A50" s="40" t="s">
        <v>175</v>
      </c>
      <c r="B50" s="41" t="s">
        <v>176</v>
      </c>
      <c r="C50" s="62">
        <f>IFERROR(VLOOKUP(A50,Sheet1!A:E,5,0),0)</f>
        <v>0</v>
      </c>
      <c r="D50" s="62"/>
      <c r="E50" s="62">
        <f t="shared" si="0"/>
        <v>0</v>
      </c>
    </row>
    <row r="51" ht="20.25" hidden="1" customHeight="1" spans="1:5">
      <c r="A51" s="35" t="s">
        <v>177</v>
      </c>
      <c r="B51" s="39" t="s">
        <v>178</v>
      </c>
      <c r="C51" s="64">
        <f>SUM(C52:C61)</f>
        <v>0</v>
      </c>
      <c r="D51" s="69"/>
      <c r="E51" s="69">
        <f t="shared" si="0"/>
        <v>0</v>
      </c>
    </row>
    <row r="52" ht="20.25" hidden="1" customHeight="1" spans="1:5">
      <c r="A52" s="40" t="s">
        <v>179</v>
      </c>
      <c r="B52" s="41" t="s">
        <v>106</v>
      </c>
      <c r="C52" s="62">
        <f>IFERROR(VLOOKUP(A52,Sheet1!A:E,5,0),0)</f>
        <v>0</v>
      </c>
      <c r="D52" s="62"/>
      <c r="E52" s="62">
        <f t="shared" si="0"/>
        <v>0</v>
      </c>
    </row>
    <row r="53" ht="20.25" hidden="1" customHeight="1" spans="1:5">
      <c r="A53" s="40" t="s">
        <v>180</v>
      </c>
      <c r="B53" s="41" t="s">
        <v>108</v>
      </c>
      <c r="C53" s="62">
        <f>IFERROR(VLOOKUP(A53,Sheet1!A:E,5,0),0)</f>
        <v>0</v>
      </c>
      <c r="D53" s="62"/>
      <c r="E53" s="62">
        <f t="shared" si="0"/>
        <v>0</v>
      </c>
    </row>
    <row r="54" ht="20.25" hidden="1" customHeight="1" spans="1:5">
      <c r="A54" s="40" t="s">
        <v>181</v>
      </c>
      <c r="B54" s="41" t="s">
        <v>110</v>
      </c>
      <c r="C54" s="62">
        <f>IFERROR(VLOOKUP(A54,Sheet1!A:E,5,0),0)</f>
        <v>0</v>
      </c>
      <c r="D54" s="62"/>
      <c r="E54" s="62">
        <f t="shared" si="0"/>
        <v>0</v>
      </c>
    </row>
    <row r="55" ht="20.25" hidden="1" customHeight="1" spans="1:5">
      <c r="A55" s="40" t="s">
        <v>182</v>
      </c>
      <c r="B55" s="41" t="s">
        <v>183</v>
      </c>
      <c r="C55" s="62">
        <f>IFERROR(VLOOKUP(A55,Sheet1!A:E,5,0),0)</f>
        <v>0</v>
      </c>
      <c r="D55" s="62"/>
      <c r="E55" s="62">
        <f t="shared" si="0"/>
        <v>0</v>
      </c>
    </row>
    <row r="56" ht="20.25" hidden="1" customHeight="1" spans="1:5">
      <c r="A56" s="40" t="s">
        <v>184</v>
      </c>
      <c r="B56" s="41" t="s">
        <v>185</v>
      </c>
      <c r="C56" s="62">
        <f>IFERROR(VLOOKUP(A56,Sheet1!A:E,5,0),0)</f>
        <v>0</v>
      </c>
      <c r="D56" s="62"/>
      <c r="E56" s="62">
        <f t="shared" si="0"/>
        <v>0</v>
      </c>
    </row>
    <row r="57" ht="20.25" hidden="1" customHeight="1" spans="1:5">
      <c r="A57" s="40" t="s">
        <v>186</v>
      </c>
      <c r="B57" s="41" t="s">
        <v>187</v>
      </c>
      <c r="C57" s="62">
        <f>IFERROR(VLOOKUP(A57,Sheet1!A:E,5,0),0)</f>
        <v>0</v>
      </c>
      <c r="D57" s="62"/>
      <c r="E57" s="62">
        <f t="shared" si="0"/>
        <v>0</v>
      </c>
    </row>
    <row r="58" ht="20.25" hidden="1" customHeight="1" spans="1:5">
      <c r="A58" s="40" t="s">
        <v>188</v>
      </c>
      <c r="B58" s="41" t="s">
        <v>189</v>
      </c>
      <c r="C58" s="62">
        <f>IFERROR(VLOOKUP(A58,Sheet1!A:E,5,0),0)</f>
        <v>0</v>
      </c>
      <c r="D58" s="68"/>
      <c r="E58" s="68">
        <f t="shared" si="0"/>
        <v>0</v>
      </c>
    </row>
    <row r="59" ht="20.25" hidden="1" customHeight="1" spans="1:5">
      <c r="A59" s="40" t="s">
        <v>190</v>
      </c>
      <c r="B59" s="41" t="s">
        <v>191</v>
      </c>
      <c r="C59" s="62">
        <f>IFERROR(VLOOKUP(A59,Sheet1!A:E,5,0),0)</f>
        <v>0</v>
      </c>
      <c r="D59" s="62"/>
      <c r="E59" s="62">
        <f t="shared" si="0"/>
        <v>0</v>
      </c>
    </row>
    <row r="60" ht="20.25" hidden="1" customHeight="1" spans="1:5">
      <c r="A60" s="40" t="s">
        <v>192</v>
      </c>
      <c r="B60" s="41" t="s">
        <v>124</v>
      </c>
      <c r="C60" s="62">
        <f>IFERROR(VLOOKUP(A60,Sheet1!A:E,5,0),0)</f>
        <v>0</v>
      </c>
      <c r="D60" s="62"/>
      <c r="E60" s="62">
        <f t="shared" si="0"/>
        <v>0</v>
      </c>
    </row>
    <row r="61" ht="20.25" hidden="1" customHeight="1" spans="1:5">
      <c r="A61" s="40" t="s">
        <v>193</v>
      </c>
      <c r="B61" s="41" t="s">
        <v>194</v>
      </c>
      <c r="C61" s="62">
        <f>IFERROR(VLOOKUP(A61,Sheet1!A:E,5,0),0)</f>
        <v>0</v>
      </c>
      <c r="D61" s="62"/>
      <c r="E61" s="62">
        <f t="shared" si="0"/>
        <v>0</v>
      </c>
    </row>
    <row r="62" ht="20.25" customHeight="1" spans="1:5">
      <c r="A62" s="35" t="s">
        <v>195</v>
      </c>
      <c r="B62" s="39" t="s">
        <v>196</v>
      </c>
      <c r="C62" s="59">
        <f>SUM(C63:C72)</f>
        <v>102</v>
      </c>
      <c r="D62" s="59">
        <f>SUBTOTAL(9,D63:D64)</f>
        <v>15</v>
      </c>
      <c r="E62" s="60">
        <f t="shared" si="0"/>
        <v>-36</v>
      </c>
    </row>
    <row r="63" ht="20.25" customHeight="1" spans="1:5">
      <c r="A63" s="40" t="s">
        <v>197</v>
      </c>
      <c r="B63" s="41" t="s">
        <v>106</v>
      </c>
      <c r="C63" s="65">
        <f>IFERROR(VLOOKUP(A63,Sheet1!A:E,5,0),0)</f>
        <v>99</v>
      </c>
      <c r="D63" s="65">
        <v>15</v>
      </c>
      <c r="E63" s="67">
        <f t="shared" si="0"/>
        <v>-34.5</v>
      </c>
    </row>
    <row r="64" ht="20.25" customHeight="1" spans="1:5">
      <c r="A64" s="40" t="s">
        <v>198</v>
      </c>
      <c r="B64" s="41" t="s">
        <v>108</v>
      </c>
      <c r="C64" s="65">
        <f>IFERROR(VLOOKUP(A64,Sheet1!A:E,5,0),0)</f>
        <v>3</v>
      </c>
      <c r="D64" s="65">
        <v>0</v>
      </c>
      <c r="E64" s="67">
        <f t="shared" si="0"/>
        <v>-1.5</v>
      </c>
    </row>
    <row r="65" ht="20.25" hidden="1" customHeight="1" spans="1:5">
      <c r="A65" s="40" t="s">
        <v>199</v>
      </c>
      <c r="B65" s="41" t="s">
        <v>110</v>
      </c>
      <c r="C65" s="62">
        <f>IFERROR(VLOOKUP(A65,Sheet1!A:E,5,0),0)</f>
        <v>0</v>
      </c>
      <c r="D65" s="68"/>
      <c r="E65" s="68">
        <f t="shared" si="0"/>
        <v>0</v>
      </c>
    </row>
    <row r="66" ht="20.25" hidden="1" customHeight="1" spans="1:5">
      <c r="A66" s="40" t="s">
        <v>200</v>
      </c>
      <c r="B66" s="41" t="s">
        <v>201</v>
      </c>
      <c r="C66" s="62">
        <f>IFERROR(VLOOKUP(A66,Sheet1!A:E,5,0),0)</f>
        <v>0</v>
      </c>
      <c r="D66" s="62"/>
      <c r="E66" s="62">
        <f t="shared" si="0"/>
        <v>0</v>
      </c>
    </row>
    <row r="67" ht="20.25" hidden="1" customHeight="1" spans="1:5">
      <c r="A67" s="40" t="s">
        <v>202</v>
      </c>
      <c r="B67" s="41" t="s">
        <v>203</v>
      </c>
      <c r="C67" s="62">
        <f>IFERROR(VLOOKUP(A67,Sheet1!A:E,5,0),0)</f>
        <v>0</v>
      </c>
      <c r="D67" s="62"/>
      <c r="E67" s="62">
        <f t="shared" si="0"/>
        <v>0</v>
      </c>
    </row>
    <row r="68" ht="20.25" hidden="1" customHeight="1" spans="1:5">
      <c r="A68" s="40" t="s">
        <v>204</v>
      </c>
      <c r="B68" s="41" t="s">
        <v>205</v>
      </c>
      <c r="C68" s="62">
        <f>IFERROR(VLOOKUP(A68,Sheet1!A:E,5,0),0)</f>
        <v>0</v>
      </c>
      <c r="D68" s="62"/>
      <c r="E68" s="62">
        <f t="shared" si="0"/>
        <v>0</v>
      </c>
    </row>
    <row r="69" ht="20.25" hidden="1" customHeight="1" spans="1:5">
      <c r="A69" s="40" t="s">
        <v>206</v>
      </c>
      <c r="B69" s="41" t="s">
        <v>207</v>
      </c>
      <c r="C69" s="62">
        <f>IFERROR(VLOOKUP(A69,Sheet1!A:E,5,0),0)</f>
        <v>0</v>
      </c>
      <c r="D69" s="62"/>
      <c r="E69" s="62">
        <f t="shared" si="0"/>
        <v>0</v>
      </c>
    </row>
    <row r="70" ht="20.25" hidden="1" customHeight="1" spans="1:5">
      <c r="A70" s="40" t="s">
        <v>208</v>
      </c>
      <c r="B70" s="41" t="s">
        <v>209</v>
      </c>
      <c r="C70" s="62">
        <f>IFERROR(VLOOKUP(A70,Sheet1!A:E,5,0),0)</f>
        <v>0</v>
      </c>
      <c r="D70" s="62"/>
      <c r="E70" s="62">
        <f t="shared" si="0"/>
        <v>0</v>
      </c>
    </row>
    <row r="71" ht="20.25" hidden="1" customHeight="1" spans="1:5">
      <c r="A71" s="40" t="s">
        <v>210</v>
      </c>
      <c r="B71" s="41" t="s">
        <v>124</v>
      </c>
      <c r="C71" s="62">
        <f>IFERROR(VLOOKUP(A71,Sheet1!A:E,5,0),0)</f>
        <v>0</v>
      </c>
      <c r="D71" s="62"/>
      <c r="E71" s="62">
        <f t="shared" ref="E71:E134" si="1">D71-C71/2</f>
        <v>0</v>
      </c>
    </row>
    <row r="72" ht="20.25" hidden="1" customHeight="1" spans="1:5">
      <c r="A72" s="40" t="s">
        <v>211</v>
      </c>
      <c r="B72" s="41" t="s">
        <v>212</v>
      </c>
      <c r="C72" s="62">
        <f>IFERROR(VLOOKUP(A72,Sheet1!A:E,5,0),0)</f>
        <v>0</v>
      </c>
      <c r="D72" s="62"/>
      <c r="E72" s="62">
        <f t="shared" si="1"/>
        <v>0</v>
      </c>
    </row>
    <row r="73" ht="20.25" hidden="1" customHeight="1" spans="1:5">
      <c r="A73" s="35" t="s">
        <v>213</v>
      </c>
      <c r="B73" s="39" t="s">
        <v>214</v>
      </c>
      <c r="C73" s="64">
        <f>SUM(C74:C80)</f>
        <v>0</v>
      </c>
      <c r="D73" s="64"/>
      <c r="E73" s="64">
        <f t="shared" si="1"/>
        <v>0</v>
      </c>
    </row>
    <row r="74" ht="20.25" hidden="1" customHeight="1" spans="1:5">
      <c r="A74" s="40" t="s">
        <v>215</v>
      </c>
      <c r="B74" s="41" t="s">
        <v>106</v>
      </c>
      <c r="C74" s="62">
        <f>IFERROR(VLOOKUP(A74,Sheet1!A:E,5,0),0)</f>
        <v>0</v>
      </c>
      <c r="D74" s="62"/>
      <c r="E74" s="62">
        <f t="shared" si="1"/>
        <v>0</v>
      </c>
    </row>
    <row r="75" ht="20.25" hidden="1" customHeight="1" spans="1:5">
      <c r="A75" s="40" t="s">
        <v>216</v>
      </c>
      <c r="B75" s="41" t="s">
        <v>108</v>
      </c>
      <c r="C75" s="62">
        <f>IFERROR(VLOOKUP(A75,Sheet1!A:E,5,0),0)</f>
        <v>0</v>
      </c>
      <c r="D75" s="62"/>
      <c r="E75" s="62">
        <f t="shared" si="1"/>
        <v>0</v>
      </c>
    </row>
    <row r="76" ht="20.25" hidden="1" customHeight="1" spans="1:5">
      <c r="A76" s="40" t="s">
        <v>217</v>
      </c>
      <c r="B76" s="41" t="s">
        <v>110</v>
      </c>
      <c r="C76" s="62">
        <f>IFERROR(VLOOKUP(A76,Sheet1!A:E,5,0),0)</f>
        <v>0</v>
      </c>
      <c r="D76" s="62"/>
      <c r="E76" s="62">
        <f t="shared" si="1"/>
        <v>0</v>
      </c>
    </row>
    <row r="77" ht="20.25" hidden="1" customHeight="1" spans="1:5">
      <c r="A77" s="40" t="s">
        <v>218</v>
      </c>
      <c r="B77" s="41" t="s">
        <v>207</v>
      </c>
      <c r="C77" s="62">
        <f>IFERROR(VLOOKUP(A77,Sheet1!A:E,5,0),0)</f>
        <v>0</v>
      </c>
      <c r="D77" s="62"/>
      <c r="E77" s="62">
        <f t="shared" si="1"/>
        <v>0</v>
      </c>
    </row>
    <row r="78" ht="20.25" hidden="1" customHeight="1" spans="1:5">
      <c r="A78" s="40" t="s">
        <v>219</v>
      </c>
      <c r="B78" s="41" t="s">
        <v>220</v>
      </c>
      <c r="C78" s="62">
        <f>IFERROR(VLOOKUP(A78,Sheet1!A:E,5,0),0)</f>
        <v>0</v>
      </c>
      <c r="D78" s="62"/>
      <c r="E78" s="62">
        <f t="shared" si="1"/>
        <v>0</v>
      </c>
    </row>
    <row r="79" ht="20.25" hidden="1" customHeight="1" spans="1:5">
      <c r="A79" s="40" t="s">
        <v>221</v>
      </c>
      <c r="B79" s="41" t="s">
        <v>124</v>
      </c>
      <c r="C79" s="62">
        <f>IFERROR(VLOOKUP(A79,Sheet1!A:E,5,0),0)</f>
        <v>0</v>
      </c>
      <c r="D79" s="62"/>
      <c r="E79" s="62">
        <f t="shared" si="1"/>
        <v>0</v>
      </c>
    </row>
    <row r="80" ht="20.25" hidden="1" customHeight="1" spans="1:5">
      <c r="A80" s="40" t="s">
        <v>222</v>
      </c>
      <c r="B80" s="41" t="s">
        <v>223</v>
      </c>
      <c r="C80" s="62">
        <f>IFERROR(VLOOKUP(A80,Sheet1!A:E,5,0),0)</f>
        <v>0</v>
      </c>
      <c r="D80" s="62"/>
      <c r="E80" s="62">
        <f t="shared" si="1"/>
        <v>0</v>
      </c>
    </row>
    <row r="81" ht="20.25" hidden="1" customHeight="1" spans="1:5">
      <c r="A81" s="35" t="s">
        <v>224</v>
      </c>
      <c r="B81" s="39" t="s">
        <v>225</v>
      </c>
      <c r="C81" s="64">
        <f>SUM(C82:C89)</f>
        <v>0</v>
      </c>
      <c r="D81" s="64"/>
      <c r="E81" s="64">
        <f t="shared" si="1"/>
        <v>0</v>
      </c>
    </row>
    <row r="82" ht="20.25" hidden="1" customHeight="1" spans="1:5">
      <c r="A82" s="40" t="s">
        <v>226</v>
      </c>
      <c r="B82" s="41" t="s">
        <v>106</v>
      </c>
      <c r="C82" s="62">
        <f>IFERROR(VLOOKUP(A82,Sheet1!A:E,5,0),0)</f>
        <v>0</v>
      </c>
      <c r="D82" s="62"/>
      <c r="E82" s="62">
        <f t="shared" si="1"/>
        <v>0</v>
      </c>
    </row>
    <row r="83" ht="20.25" hidden="1" customHeight="1" spans="1:5">
      <c r="A83" s="40" t="s">
        <v>227</v>
      </c>
      <c r="B83" s="41" t="s">
        <v>108</v>
      </c>
      <c r="C83" s="62">
        <f>IFERROR(VLOOKUP(A83,Sheet1!A:E,5,0),0)</f>
        <v>0</v>
      </c>
      <c r="D83" s="62"/>
      <c r="E83" s="62">
        <f t="shared" si="1"/>
        <v>0</v>
      </c>
    </row>
    <row r="84" ht="20.25" hidden="1" customHeight="1" spans="1:5">
      <c r="A84" s="40" t="s">
        <v>228</v>
      </c>
      <c r="B84" s="41" t="s">
        <v>110</v>
      </c>
      <c r="C84" s="62">
        <f>IFERROR(VLOOKUP(A84,Sheet1!A:E,5,0),0)</f>
        <v>0</v>
      </c>
      <c r="D84" s="62"/>
      <c r="E84" s="62">
        <f t="shared" si="1"/>
        <v>0</v>
      </c>
    </row>
    <row r="85" ht="20.25" hidden="1" customHeight="1" spans="1:5">
      <c r="A85" s="40" t="s">
        <v>229</v>
      </c>
      <c r="B85" s="41" t="s">
        <v>230</v>
      </c>
      <c r="C85" s="62">
        <f>IFERROR(VLOOKUP(A85,Sheet1!A:E,5,0),0)</f>
        <v>0</v>
      </c>
      <c r="D85" s="62"/>
      <c r="E85" s="62">
        <f t="shared" si="1"/>
        <v>0</v>
      </c>
    </row>
    <row r="86" ht="20.25" hidden="1" customHeight="1" spans="1:5">
      <c r="A86" s="40" t="s">
        <v>231</v>
      </c>
      <c r="B86" s="41" t="s">
        <v>232</v>
      </c>
      <c r="C86" s="62">
        <f>IFERROR(VLOOKUP(A86,Sheet1!A:E,5,0),0)</f>
        <v>0</v>
      </c>
      <c r="D86" s="62"/>
      <c r="E86" s="62">
        <f t="shared" si="1"/>
        <v>0</v>
      </c>
    </row>
    <row r="87" ht="20.25" hidden="1" customHeight="1" spans="1:5">
      <c r="A87" s="40" t="s">
        <v>233</v>
      </c>
      <c r="B87" s="41" t="s">
        <v>207</v>
      </c>
      <c r="C87" s="62">
        <f>IFERROR(VLOOKUP(A87,Sheet1!A:E,5,0),0)</f>
        <v>0</v>
      </c>
      <c r="D87" s="62"/>
      <c r="E87" s="62">
        <f t="shared" si="1"/>
        <v>0</v>
      </c>
    </row>
    <row r="88" ht="20.25" hidden="1" customHeight="1" spans="1:5">
      <c r="A88" s="40" t="s">
        <v>234</v>
      </c>
      <c r="B88" s="41" t="s">
        <v>124</v>
      </c>
      <c r="C88" s="62">
        <f>IFERROR(VLOOKUP(A88,Sheet1!A:E,5,0),0)</f>
        <v>0</v>
      </c>
      <c r="D88" s="62"/>
      <c r="E88" s="62">
        <f t="shared" si="1"/>
        <v>0</v>
      </c>
    </row>
    <row r="89" ht="20.25" hidden="1" customHeight="1" spans="1:5">
      <c r="A89" s="40" t="s">
        <v>235</v>
      </c>
      <c r="B89" s="41" t="s">
        <v>236</v>
      </c>
      <c r="C89" s="62">
        <f>IFERROR(VLOOKUP(A89,Sheet1!A:E,5,0),0)</f>
        <v>0</v>
      </c>
      <c r="D89" s="62"/>
      <c r="E89" s="62">
        <f t="shared" si="1"/>
        <v>0</v>
      </c>
    </row>
    <row r="90" ht="20.25" hidden="1" customHeight="1" spans="1:5">
      <c r="A90" s="35" t="s">
        <v>237</v>
      </c>
      <c r="B90" s="39" t="s">
        <v>238</v>
      </c>
      <c r="C90" s="64">
        <f>SUM(C91:C102)</f>
        <v>0</v>
      </c>
      <c r="D90" s="64"/>
      <c r="E90" s="64">
        <f t="shared" si="1"/>
        <v>0</v>
      </c>
    </row>
    <row r="91" ht="20.25" hidden="1" customHeight="1" spans="1:5">
      <c r="A91" s="40" t="s">
        <v>239</v>
      </c>
      <c r="B91" s="41" t="s">
        <v>106</v>
      </c>
      <c r="C91" s="62">
        <f>IFERROR(VLOOKUP(A91,Sheet1!A:E,5,0),0)</f>
        <v>0</v>
      </c>
      <c r="D91" s="62"/>
      <c r="E91" s="62">
        <f t="shared" si="1"/>
        <v>0</v>
      </c>
    </row>
    <row r="92" ht="20.25" hidden="1" customHeight="1" spans="1:5">
      <c r="A92" s="40" t="s">
        <v>240</v>
      </c>
      <c r="B92" s="41" t="s">
        <v>108</v>
      </c>
      <c r="C92" s="62">
        <f>IFERROR(VLOOKUP(A92,Sheet1!A:E,5,0),0)</f>
        <v>0</v>
      </c>
      <c r="D92" s="62"/>
      <c r="E92" s="62">
        <f t="shared" si="1"/>
        <v>0</v>
      </c>
    </row>
    <row r="93" ht="20.25" hidden="1" customHeight="1" spans="1:5">
      <c r="A93" s="40" t="s">
        <v>241</v>
      </c>
      <c r="B93" s="41" t="s">
        <v>110</v>
      </c>
      <c r="C93" s="62">
        <f>IFERROR(VLOOKUP(A93,Sheet1!A:E,5,0),0)</f>
        <v>0</v>
      </c>
      <c r="D93" s="62"/>
      <c r="E93" s="62">
        <f t="shared" si="1"/>
        <v>0</v>
      </c>
    </row>
    <row r="94" ht="20.25" hidden="1" customHeight="1" spans="1:5">
      <c r="A94" s="40" t="s">
        <v>242</v>
      </c>
      <c r="B94" s="41" t="s">
        <v>243</v>
      </c>
      <c r="C94" s="62">
        <f>IFERROR(VLOOKUP(A94,Sheet1!A:E,5,0),0)</f>
        <v>0</v>
      </c>
      <c r="D94" s="62"/>
      <c r="E94" s="62">
        <f t="shared" si="1"/>
        <v>0</v>
      </c>
    </row>
    <row r="95" ht="20.25" hidden="1" customHeight="1" spans="1:5">
      <c r="A95" s="40" t="s">
        <v>244</v>
      </c>
      <c r="B95" s="41" t="s">
        <v>245</v>
      </c>
      <c r="C95" s="62">
        <f>IFERROR(VLOOKUP(A95,Sheet1!A:E,5,0),0)</f>
        <v>0</v>
      </c>
      <c r="D95" s="62"/>
      <c r="E95" s="62">
        <f t="shared" si="1"/>
        <v>0</v>
      </c>
    </row>
    <row r="96" ht="20.25" hidden="1" customHeight="1" spans="1:5">
      <c r="A96" s="40" t="s">
        <v>246</v>
      </c>
      <c r="B96" s="41" t="s">
        <v>207</v>
      </c>
      <c r="C96" s="62">
        <f>IFERROR(VLOOKUP(A96,Sheet1!A:E,5,0),0)</f>
        <v>0</v>
      </c>
      <c r="D96" s="62"/>
      <c r="E96" s="62">
        <f t="shared" si="1"/>
        <v>0</v>
      </c>
    </row>
    <row r="97" ht="20.25" hidden="1" customHeight="1" spans="1:5">
      <c r="A97" s="40" t="s">
        <v>247</v>
      </c>
      <c r="B97" s="41" t="s">
        <v>248</v>
      </c>
      <c r="C97" s="62">
        <f>IFERROR(VLOOKUP(A97,Sheet1!A:E,5,0),0)</f>
        <v>0</v>
      </c>
      <c r="D97" s="62"/>
      <c r="E97" s="62">
        <f t="shared" si="1"/>
        <v>0</v>
      </c>
    </row>
    <row r="98" ht="20.25" hidden="1" customHeight="1" spans="1:5">
      <c r="A98" s="40" t="s">
        <v>249</v>
      </c>
      <c r="B98" s="41" t="s">
        <v>250</v>
      </c>
      <c r="C98" s="62">
        <f>IFERROR(VLOOKUP(A98,Sheet1!A:E,5,0),0)</f>
        <v>0</v>
      </c>
      <c r="D98" s="62"/>
      <c r="E98" s="62">
        <f t="shared" si="1"/>
        <v>0</v>
      </c>
    </row>
    <row r="99" ht="20.25" hidden="1" customHeight="1" spans="1:5">
      <c r="A99" s="40" t="s">
        <v>251</v>
      </c>
      <c r="B99" s="41" t="s">
        <v>252</v>
      </c>
      <c r="C99" s="62">
        <f>IFERROR(VLOOKUP(A99,Sheet1!A:E,5,0),0)</f>
        <v>0</v>
      </c>
      <c r="D99" s="62"/>
      <c r="E99" s="62">
        <f t="shared" si="1"/>
        <v>0</v>
      </c>
    </row>
    <row r="100" ht="20.25" hidden="1" customHeight="1" spans="1:5">
      <c r="A100" s="40" t="s">
        <v>253</v>
      </c>
      <c r="B100" s="41" t="s">
        <v>254</v>
      </c>
      <c r="C100" s="62">
        <f>IFERROR(VLOOKUP(A100,Sheet1!A:E,5,0),0)</f>
        <v>0</v>
      </c>
      <c r="D100" s="62"/>
      <c r="E100" s="62">
        <f t="shared" si="1"/>
        <v>0</v>
      </c>
    </row>
    <row r="101" ht="20.25" hidden="1" customHeight="1" spans="1:5">
      <c r="A101" s="40" t="s">
        <v>255</v>
      </c>
      <c r="B101" s="41" t="s">
        <v>124</v>
      </c>
      <c r="C101" s="62">
        <f>IFERROR(VLOOKUP(A101,Sheet1!A:E,5,0),0)</f>
        <v>0</v>
      </c>
      <c r="D101" s="62"/>
      <c r="E101" s="62">
        <f t="shared" si="1"/>
        <v>0</v>
      </c>
    </row>
    <row r="102" ht="20.25" hidden="1" customHeight="1" spans="1:5">
      <c r="A102" s="40" t="s">
        <v>256</v>
      </c>
      <c r="B102" s="41" t="s">
        <v>257</v>
      </c>
      <c r="C102" s="62">
        <f>IFERROR(VLOOKUP(A102,Sheet1!A:E,5,0),0)</f>
        <v>0</v>
      </c>
      <c r="D102" s="62"/>
      <c r="E102" s="62">
        <f t="shared" si="1"/>
        <v>0</v>
      </c>
    </row>
    <row r="103" ht="20.25" hidden="1" customHeight="1" spans="1:5">
      <c r="A103" s="35" t="s">
        <v>258</v>
      </c>
      <c r="B103" s="39" t="s">
        <v>259</v>
      </c>
      <c r="C103" s="64">
        <f>SUM(C104:C111)</f>
        <v>0</v>
      </c>
      <c r="D103" s="64"/>
      <c r="E103" s="64">
        <f t="shared" si="1"/>
        <v>0</v>
      </c>
    </row>
    <row r="104" ht="20.25" hidden="1" customHeight="1" spans="1:5">
      <c r="A104" s="40" t="s">
        <v>260</v>
      </c>
      <c r="B104" s="41" t="s">
        <v>106</v>
      </c>
      <c r="C104" s="62">
        <f>IFERROR(VLOOKUP(A104,Sheet1!A:E,5,0),0)</f>
        <v>0</v>
      </c>
      <c r="D104" s="62"/>
      <c r="E104" s="62">
        <f t="shared" si="1"/>
        <v>0</v>
      </c>
    </row>
    <row r="105" ht="20.25" hidden="1" customHeight="1" spans="1:5">
      <c r="A105" s="40" t="s">
        <v>261</v>
      </c>
      <c r="B105" s="41" t="s">
        <v>108</v>
      </c>
      <c r="C105" s="62">
        <f>IFERROR(VLOOKUP(A105,Sheet1!A:E,5,0),0)</f>
        <v>0</v>
      </c>
      <c r="D105" s="62"/>
      <c r="E105" s="62">
        <f t="shared" si="1"/>
        <v>0</v>
      </c>
    </row>
    <row r="106" ht="20.25" hidden="1" customHeight="1" spans="1:5">
      <c r="A106" s="40" t="s">
        <v>262</v>
      </c>
      <c r="B106" s="41" t="s">
        <v>110</v>
      </c>
      <c r="C106" s="62">
        <f>IFERROR(VLOOKUP(A106,Sheet1!A:E,5,0),0)</f>
        <v>0</v>
      </c>
      <c r="D106" s="62"/>
      <c r="E106" s="62">
        <f t="shared" si="1"/>
        <v>0</v>
      </c>
    </row>
    <row r="107" ht="20.25" hidden="1" customHeight="1" spans="1:5">
      <c r="A107" s="40" t="s">
        <v>263</v>
      </c>
      <c r="B107" s="41" t="s">
        <v>264</v>
      </c>
      <c r="C107" s="62">
        <f>IFERROR(VLOOKUP(A107,Sheet1!A:E,5,0),0)</f>
        <v>0</v>
      </c>
      <c r="D107" s="62"/>
      <c r="E107" s="62">
        <f t="shared" si="1"/>
        <v>0</v>
      </c>
    </row>
    <row r="108" ht="20.25" hidden="1" customHeight="1" spans="1:5">
      <c r="A108" s="40" t="s">
        <v>265</v>
      </c>
      <c r="B108" s="41" t="s">
        <v>266</v>
      </c>
      <c r="C108" s="62">
        <f>IFERROR(VLOOKUP(A108,Sheet1!A:E,5,0),0)</f>
        <v>0</v>
      </c>
      <c r="D108" s="62"/>
      <c r="E108" s="62">
        <f t="shared" si="1"/>
        <v>0</v>
      </c>
    </row>
    <row r="109" ht="20.25" hidden="1" customHeight="1" spans="1:5">
      <c r="A109" s="40" t="s">
        <v>267</v>
      </c>
      <c r="B109" s="41" t="s">
        <v>268</v>
      </c>
      <c r="C109" s="62">
        <f>IFERROR(VLOOKUP(A109,Sheet1!A:E,5,0),0)</f>
        <v>0</v>
      </c>
      <c r="D109" s="62"/>
      <c r="E109" s="62">
        <f t="shared" si="1"/>
        <v>0</v>
      </c>
    </row>
    <row r="110" ht="20.25" hidden="1" customHeight="1" spans="1:5">
      <c r="A110" s="40" t="s">
        <v>269</v>
      </c>
      <c r="B110" s="41" t="s">
        <v>124</v>
      </c>
      <c r="C110" s="62">
        <f>IFERROR(VLOOKUP(A110,Sheet1!A:E,5,0),0)</f>
        <v>0</v>
      </c>
      <c r="D110" s="62"/>
      <c r="E110" s="62">
        <f t="shared" si="1"/>
        <v>0</v>
      </c>
    </row>
    <row r="111" ht="20.25" hidden="1" customHeight="1" spans="1:5">
      <c r="A111" s="40" t="s">
        <v>270</v>
      </c>
      <c r="B111" s="41" t="s">
        <v>271</v>
      </c>
      <c r="C111" s="62">
        <f>IFERROR(VLOOKUP(A111,Sheet1!A:E,5,0),0)</f>
        <v>0</v>
      </c>
      <c r="D111" s="62"/>
      <c r="E111" s="62">
        <f t="shared" si="1"/>
        <v>0</v>
      </c>
    </row>
    <row r="112" ht="20.25" hidden="1" customHeight="1" spans="1:5">
      <c r="A112" s="35" t="s">
        <v>272</v>
      </c>
      <c r="B112" s="39" t="s">
        <v>273</v>
      </c>
      <c r="C112" s="64">
        <f>SUM(C113:C122)</f>
        <v>0</v>
      </c>
      <c r="D112" s="64"/>
      <c r="E112" s="64">
        <f t="shared" si="1"/>
        <v>0</v>
      </c>
    </row>
    <row r="113" ht="20.25" hidden="1" customHeight="1" spans="1:5">
      <c r="A113" s="40" t="s">
        <v>274</v>
      </c>
      <c r="B113" s="41" t="s">
        <v>106</v>
      </c>
      <c r="C113" s="62">
        <f>IFERROR(VLOOKUP(A113,Sheet1!A:E,5,0),0)</f>
        <v>0</v>
      </c>
      <c r="D113" s="62"/>
      <c r="E113" s="62">
        <f t="shared" si="1"/>
        <v>0</v>
      </c>
    </row>
    <row r="114" ht="20.25" hidden="1" customHeight="1" spans="1:5">
      <c r="A114" s="40" t="s">
        <v>275</v>
      </c>
      <c r="B114" s="41" t="s">
        <v>108</v>
      </c>
      <c r="C114" s="62">
        <f>IFERROR(VLOOKUP(A114,Sheet1!A:E,5,0),0)</f>
        <v>0</v>
      </c>
      <c r="D114" s="62"/>
      <c r="E114" s="62">
        <f t="shared" si="1"/>
        <v>0</v>
      </c>
    </row>
    <row r="115" ht="20.25" hidden="1" customHeight="1" spans="1:5">
      <c r="A115" s="40" t="s">
        <v>276</v>
      </c>
      <c r="B115" s="41" t="s">
        <v>110</v>
      </c>
      <c r="C115" s="62">
        <f>IFERROR(VLOOKUP(A115,Sheet1!A:E,5,0),0)</f>
        <v>0</v>
      </c>
      <c r="D115" s="62"/>
      <c r="E115" s="62">
        <f t="shared" si="1"/>
        <v>0</v>
      </c>
    </row>
    <row r="116" ht="20.25" hidden="1" customHeight="1" spans="1:5">
      <c r="A116" s="40" t="s">
        <v>277</v>
      </c>
      <c r="B116" s="41" t="s">
        <v>278</v>
      </c>
      <c r="C116" s="62">
        <f>IFERROR(VLOOKUP(A116,Sheet1!A:E,5,0),0)</f>
        <v>0</v>
      </c>
      <c r="D116" s="62"/>
      <c r="E116" s="62">
        <f t="shared" si="1"/>
        <v>0</v>
      </c>
    </row>
    <row r="117" ht="20.25" hidden="1" customHeight="1" spans="1:5">
      <c r="A117" s="40" t="s">
        <v>279</v>
      </c>
      <c r="B117" s="41" t="s">
        <v>280</v>
      </c>
      <c r="C117" s="62">
        <f>IFERROR(VLOOKUP(A117,Sheet1!A:E,5,0),0)</f>
        <v>0</v>
      </c>
      <c r="D117" s="62"/>
      <c r="E117" s="62">
        <f t="shared" si="1"/>
        <v>0</v>
      </c>
    </row>
    <row r="118" ht="20.25" hidden="1" customHeight="1" spans="1:5">
      <c r="A118" s="40" t="s">
        <v>281</v>
      </c>
      <c r="B118" s="41" t="s">
        <v>282</v>
      </c>
      <c r="C118" s="62">
        <f>IFERROR(VLOOKUP(A118,Sheet1!A:E,5,0),0)</f>
        <v>0</v>
      </c>
      <c r="D118" s="62"/>
      <c r="E118" s="62">
        <f t="shared" si="1"/>
        <v>0</v>
      </c>
    </row>
    <row r="119" ht="20.25" hidden="1" customHeight="1" spans="1:5">
      <c r="A119" s="40" t="s">
        <v>283</v>
      </c>
      <c r="B119" s="41" t="s">
        <v>284</v>
      </c>
      <c r="C119" s="62">
        <f>IFERROR(VLOOKUP(A119,Sheet1!A:E,5,0),0)</f>
        <v>0</v>
      </c>
      <c r="D119" s="62"/>
      <c r="E119" s="62">
        <f t="shared" si="1"/>
        <v>0</v>
      </c>
    </row>
    <row r="120" ht="20.25" hidden="1" customHeight="1" spans="1:5">
      <c r="A120" s="40" t="s">
        <v>285</v>
      </c>
      <c r="B120" s="41" t="s">
        <v>286</v>
      </c>
      <c r="C120" s="62">
        <f>IFERROR(VLOOKUP(A120,Sheet1!A:E,5,0),0)</f>
        <v>0</v>
      </c>
      <c r="D120" s="62"/>
      <c r="E120" s="62">
        <f t="shared" si="1"/>
        <v>0</v>
      </c>
    </row>
    <row r="121" ht="20.25" hidden="1" customHeight="1" spans="1:5">
      <c r="A121" s="40" t="s">
        <v>287</v>
      </c>
      <c r="B121" s="41" t="s">
        <v>124</v>
      </c>
      <c r="C121" s="62">
        <f>IFERROR(VLOOKUP(A121,Sheet1!A:E,5,0),0)</f>
        <v>0</v>
      </c>
      <c r="D121" s="62"/>
      <c r="E121" s="62">
        <f t="shared" si="1"/>
        <v>0</v>
      </c>
    </row>
    <row r="122" ht="20.25" hidden="1" customHeight="1" spans="1:5">
      <c r="A122" s="40" t="s">
        <v>288</v>
      </c>
      <c r="B122" s="41" t="s">
        <v>289</v>
      </c>
      <c r="C122" s="62">
        <f>IFERROR(VLOOKUP(A122,Sheet1!A:E,5,0),0)</f>
        <v>0</v>
      </c>
      <c r="D122" s="62"/>
      <c r="E122" s="62">
        <f t="shared" si="1"/>
        <v>0</v>
      </c>
    </row>
    <row r="123" ht="20.25" hidden="1" customHeight="1" spans="1:5">
      <c r="A123" s="35" t="s">
        <v>290</v>
      </c>
      <c r="B123" s="39" t="s">
        <v>291</v>
      </c>
      <c r="C123" s="64">
        <f>SUM(C124:C134)</f>
        <v>0</v>
      </c>
      <c r="D123" s="64"/>
      <c r="E123" s="64">
        <f t="shared" si="1"/>
        <v>0</v>
      </c>
    </row>
    <row r="124" ht="20.25" hidden="1" customHeight="1" spans="1:5">
      <c r="A124" s="40" t="s">
        <v>292</v>
      </c>
      <c r="B124" s="41" t="s">
        <v>106</v>
      </c>
      <c r="C124" s="62">
        <f>IFERROR(VLOOKUP(A124,Sheet1!A:E,5,0),0)</f>
        <v>0</v>
      </c>
      <c r="D124" s="62"/>
      <c r="E124" s="62">
        <f t="shared" si="1"/>
        <v>0</v>
      </c>
    </row>
    <row r="125" ht="20.25" hidden="1" customHeight="1" spans="1:5">
      <c r="A125" s="40" t="s">
        <v>293</v>
      </c>
      <c r="B125" s="41" t="s">
        <v>108</v>
      </c>
      <c r="C125" s="62">
        <f>IFERROR(VLOOKUP(A125,Sheet1!A:E,5,0),0)</f>
        <v>0</v>
      </c>
      <c r="D125" s="62"/>
      <c r="E125" s="62">
        <f t="shared" si="1"/>
        <v>0</v>
      </c>
    </row>
    <row r="126" ht="20.25" hidden="1" customHeight="1" spans="1:5">
      <c r="A126" s="40" t="s">
        <v>294</v>
      </c>
      <c r="B126" s="41" t="s">
        <v>110</v>
      </c>
      <c r="C126" s="62">
        <f>IFERROR(VLOOKUP(A126,Sheet1!A:E,5,0),0)</f>
        <v>0</v>
      </c>
      <c r="D126" s="62"/>
      <c r="E126" s="62">
        <f t="shared" si="1"/>
        <v>0</v>
      </c>
    </row>
    <row r="127" ht="20.25" hidden="1" customHeight="1" spans="1:5">
      <c r="A127" s="40" t="s">
        <v>295</v>
      </c>
      <c r="B127" s="41" t="s">
        <v>296</v>
      </c>
      <c r="C127" s="62">
        <f>IFERROR(VLOOKUP(A127,Sheet1!A:E,5,0),0)</f>
        <v>0</v>
      </c>
      <c r="D127" s="62"/>
      <c r="E127" s="62">
        <f t="shared" si="1"/>
        <v>0</v>
      </c>
    </row>
    <row r="128" ht="20.25" hidden="1" customHeight="1" spans="1:5">
      <c r="A128" s="40" t="s">
        <v>297</v>
      </c>
      <c r="B128" s="41" t="s">
        <v>298</v>
      </c>
      <c r="C128" s="62">
        <f>IFERROR(VLOOKUP(A128,Sheet1!A:E,5,0),0)</f>
        <v>0</v>
      </c>
      <c r="D128" s="62"/>
      <c r="E128" s="62">
        <f t="shared" si="1"/>
        <v>0</v>
      </c>
    </row>
    <row r="129" ht="20.25" hidden="1" customHeight="1" spans="1:5">
      <c r="A129" s="40" t="s">
        <v>299</v>
      </c>
      <c r="B129" s="41" t="s">
        <v>300</v>
      </c>
      <c r="C129" s="62">
        <f>IFERROR(VLOOKUP(A129,Sheet1!A:E,5,0),0)</f>
        <v>0</v>
      </c>
      <c r="D129" s="62"/>
      <c r="E129" s="62">
        <f t="shared" si="1"/>
        <v>0</v>
      </c>
    </row>
    <row r="130" ht="20.25" hidden="1" customHeight="1" spans="1:5">
      <c r="A130" s="40" t="s">
        <v>301</v>
      </c>
      <c r="B130" s="41" t="s">
        <v>302</v>
      </c>
      <c r="C130" s="62">
        <f>IFERROR(VLOOKUP(A130,Sheet1!A:E,5,0),0)</f>
        <v>0</v>
      </c>
      <c r="D130" s="62"/>
      <c r="E130" s="62">
        <f t="shared" si="1"/>
        <v>0</v>
      </c>
    </row>
    <row r="131" ht="20.25" hidden="1" customHeight="1" spans="1:5">
      <c r="A131" s="40" t="s">
        <v>303</v>
      </c>
      <c r="B131" s="41" t="s">
        <v>304</v>
      </c>
      <c r="C131" s="62">
        <f>IFERROR(VLOOKUP(A131,Sheet1!A:E,5,0),0)</f>
        <v>0</v>
      </c>
      <c r="D131" s="62"/>
      <c r="E131" s="62">
        <f t="shared" si="1"/>
        <v>0</v>
      </c>
    </row>
    <row r="132" ht="20.25" hidden="1" customHeight="1" spans="1:5">
      <c r="A132" s="40" t="s">
        <v>305</v>
      </c>
      <c r="B132" s="41" t="s">
        <v>306</v>
      </c>
      <c r="C132" s="62">
        <f>IFERROR(VLOOKUP(A132,Sheet1!A:E,5,0),0)</f>
        <v>0</v>
      </c>
      <c r="D132" s="62"/>
      <c r="E132" s="62">
        <f t="shared" si="1"/>
        <v>0</v>
      </c>
    </row>
    <row r="133" ht="20.25" hidden="1" customHeight="1" spans="1:5">
      <c r="A133" s="40" t="s">
        <v>307</v>
      </c>
      <c r="B133" s="41" t="s">
        <v>124</v>
      </c>
      <c r="C133" s="62">
        <f>IFERROR(VLOOKUP(A133,Sheet1!A:E,5,0),0)</f>
        <v>0</v>
      </c>
      <c r="D133" s="62"/>
      <c r="E133" s="62">
        <f t="shared" si="1"/>
        <v>0</v>
      </c>
    </row>
    <row r="134" ht="20.25" hidden="1" customHeight="1" spans="1:5">
      <c r="A134" s="40" t="s">
        <v>308</v>
      </c>
      <c r="B134" s="41" t="s">
        <v>309</v>
      </c>
      <c r="C134" s="62">
        <f>IFERROR(VLOOKUP(A134,Sheet1!A:E,5,0),0)</f>
        <v>0</v>
      </c>
      <c r="D134" s="62"/>
      <c r="E134" s="62">
        <f t="shared" si="1"/>
        <v>0</v>
      </c>
    </row>
    <row r="135" ht="20.25" hidden="1" customHeight="1" spans="1:5">
      <c r="A135" s="35" t="s">
        <v>310</v>
      </c>
      <c r="B135" s="39" t="s">
        <v>311</v>
      </c>
      <c r="C135" s="64">
        <f>SUM(C136:C141)</f>
        <v>0</v>
      </c>
      <c r="D135" s="64"/>
      <c r="E135" s="64">
        <f t="shared" ref="E135:E198" si="2">D135-C135/2</f>
        <v>0</v>
      </c>
    </row>
    <row r="136" ht="20.25" hidden="1" customHeight="1" spans="1:5">
      <c r="A136" s="40" t="s">
        <v>312</v>
      </c>
      <c r="B136" s="41" t="s">
        <v>106</v>
      </c>
      <c r="C136" s="62">
        <f>IFERROR(VLOOKUP(A136,Sheet1!A:E,5,0),0)</f>
        <v>0</v>
      </c>
      <c r="D136" s="62"/>
      <c r="E136" s="62">
        <f t="shared" si="2"/>
        <v>0</v>
      </c>
    </row>
    <row r="137" ht="20.25" hidden="1" customHeight="1" spans="1:5">
      <c r="A137" s="40" t="s">
        <v>313</v>
      </c>
      <c r="B137" s="41" t="s">
        <v>108</v>
      </c>
      <c r="C137" s="62">
        <f>IFERROR(VLOOKUP(A137,Sheet1!A:E,5,0),0)</f>
        <v>0</v>
      </c>
      <c r="D137" s="62"/>
      <c r="E137" s="62">
        <f t="shared" si="2"/>
        <v>0</v>
      </c>
    </row>
    <row r="138" ht="20.25" hidden="1" customHeight="1" spans="1:5">
      <c r="A138" s="40" t="s">
        <v>314</v>
      </c>
      <c r="B138" s="41" t="s">
        <v>110</v>
      </c>
      <c r="C138" s="62">
        <f>IFERROR(VLOOKUP(A138,Sheet1!A:E,5,0),0)</f>
        <v>0</v>
      </c>
      <c r="D138" s="62"/>
      <c r="E138" s="62">
        <f t="shared" si="2"/>
        <v>0</v>
      </c>
    </row>
    <row r="139" ht="20.25" hidden="1" customHeight="1" spans="1:5">
      <c r="A139" s="40" t="s">
        <v>315</v>
      </c>
      <c r="B139" s="41" t="s">
        <v>316</v>
      </c>
      <c r="C139" s="62">
        <f>IFERROR(VLOOKUP(A139,Sheet1!A:E,5,0),0)</f>
        <v>0</v>
      </c>
      <c r="D139" s="62"/>
      <c r="E139" s="62">
        <f t="shared" si="2"/>
        <v>0</v>
      </c>
    </row>
    <row r="140" ht="20.25" hidden="1" customHeight="1" spans="1:5">
      <c r="A140" s="40" t="s">
        <v>317</v>
      </c>
      <c r="B140" s="41" t="s">
        <v>124</v>
      </c>
      <c r="C140" s="62">
        <f>IFERROR(VLOOKUP(A140,Sheet1!A:E,5,0),0)</f>
        <v>0</v>
      </c>
      <c r="D140" s="62"/>
      <c r="E140" s="62">
        <f t="shared" si="2"/>
        <v>0</v>
      </c>
    </row>
    <row r="141" ht="20.25" hidden="1" customHeight="1" spans="1:5">
      <c r="A141" s="40" t="s">
        <v>318</v>
      </c>
      <c r="B141" s="41" t="s">
        <v>319</v>
      </c>
      <c r="C141" s="62">
        <f>IFERROR(VLOOKUP(A141,Sheet1!A:E,5,0),0)</f>
        <v>0</v>
      </c>
      <c r="D141" s="62"/>
      <c r="E141" s="62">
        <f t="shared" si="2"/>
        <v>0</v>
      </c>
    </row>
    <row r="142" ht="20.25" hidden="1" customHeight="1" spans="1:5">
      <c r="A142" s="35" t="s">
        <v>320</v>
      </c>
      <c r="B142" s="39" t="s">
        <v>321</v>
      </c>
      <c r="C142" s="64">
        <f>SUM(C143:C149)</f>
        <v>0</v>
      </c>
      <c r="D142" s="64"/>
      <c r="E142" s="64">
        <f t="shared" si="2"/>
        <v>0</v>
      </c>
    </row>
    <row r="143" ht="20.25" hidden="1" customHeight="1" spans="1:5">
      <c r="A143" s="40" t="s">
        <v>322</v>
      </c>
      <c r="B143" s="41" t="s">
        <v>106</v>
      </c>
      <c r="C143" s="62">
        <f>IFERROR(VLOOKUP(A143,Sheet1!A:E,5,0),0)</f>
        <v>0</v>
      </c>
      <c r="D143" s="62"/>
      <c r="E143" s="62">
        <f t="shared" si="2"/>
        <v>0</v>
      </c>
    </row>
    <row r="144" ht="20.25" hidden="1" customHeight="1" spans="1:5">
      <c r="A144" s="40" t="s">
        <v>323</v>
      </c>
      <c r="B144" s="41" t="s">
        <v>108</v>
      </c>
      <c r="C144" s="62">
        <f>IFERROR(VLOOKUP(A144,Sheet1!A:E,5,0),0)</f>
        <v>0</v>
      </c>
      <c r="D144" s="62"/>
      <c r="E144" s="62">
        <f t="shared" si="2"/>
        <v>0</v>
      </c>
    </row>
    <row r="145" ht="20.25" hidden="1" customHeight="1" spans="1:5">
      <c r="A145" s="40" t="s">
        <v>324</v>
      </c>
      <c r="B145" s="41" t="s">
        <v>110</v>
      </c>
      <c r="C145" s="62">
        <f>IFERROR(VLOOKUP(A145,Sheet1!A:E,5,0),0)</f>
        <v>0</v>
      </c>
      <c r="D145" s="62"/>
      <c r="E145" s="62">
        <f t="shared" si="2"/>
        <v>0</v>
      </c>
    </row>
    <row r="146" ht="20.25" hidden="1" customHeight="1" spans="1:5">
      <c r="A146" s="40" t="s">
        <v>325</v>
      </c>
      <c r="B146" s="41" t="s">
        <v>326</v>
      </c>
      <c r="C146" s="62">
        <f>IFERROR(VLOOKUP(A146,Sheet1!A:E,5,0),0)</f>
        <v>0</v>
      </c>
      <c r="D146" s="62"/>
      <c r="E146" s="62">
        <f t="shared" si="2"/>
        <v>0</v>
      </c>
    </row>
    <row r="147" ht="20.25" hidden="1" customHeight="1" spans="1:5">
      <c r="A147" s="40" t="s">
        <v>327</v>
      </c>
      <c r="B147" s="41" t="s">
        <v>328</v>
      </c>
      <c r="C147" s="62">
        <f>IFERROR(VLOOKUP(A147,Sheet1!A:E,5,0),0)</f>
        <v>0</v>
      </c>
      <c r="D147" s="62"/>
      <c r="E147" s="62">
        <f t="shared" si="2"/>
        <v>0</v>
      </c>
    </row>
    <row r="148" ht="20.25" hidden="1" customHeight="1" spans="1:5">
      <c r="A148" s="40" t="s">
        <v>329</v>
      </c>
      <c r="B148" s="41" t="s">
        <v>124</v>
      </c>
      <c r="C148" s="62">
        <f>IFERROR(VLOOKUP(A148,Sheet1!A:E,5,0),0)</f>
        <v>0</v>
      </c>
      <c r="D148" s="62"/>
      <c r="E148" s="62">
        <f t="shared" si="2"/>
        <v>0</v>
      </c>
    </row>
    <row r="149" ht="20.25" hidden="1" customHeight="1" spans="1:5">
      <c r="A149" s="40" t="s">
        <v>330</v>
      </c>
      <c r="B149" s="41" t="s">
        <v>331</v>
      </c>
      <c r="C149" s="62">
        <f>IFERROR(VLOOKUP(A149,Sheet1!A:E,5,0),0)</f>
        <v>0</v>
      </c>
      <c r="D149" s="62"/>
      <c r="E149" s="62">
        <f t="shared" si="2"/>
        <v>0</v>
      </c>
    </row>
    <row r="150" ht="20.25" hidden="1" customHeight="1" spans="1:5">
      <c r="A150" s="35" t="s">
        <v>332</v>
      </c>
      <c r="B150" s="39" t="s">
        <v>333</v>
      </c>
      <c r="C150" s="64">
        <f>SUM(C151:C155)</f>
        <v>0</v>
      </c>
      <c r="D150" s="64"/>
      <c r="E150" s="64">
        <f t="shared" si="2"/>
        <v>0</v>
      </c>
    </row>
    <row r="151" ht="20.25" hidden="1" customHeight="1" spans="1:5">
      <c r="A151" s="40" t="s">
        <v>334</v>
      </c>
      <c r="B151" s="41" t="s">
        <v>106</v>
      </c>
      <c r="C151" s="62">
        <f>IFERROR(VLOOKUP(A151,Sheet1!A:E,5,0),0)</f>
        <v>0</v>
      </c>
      <c r="D151" s="62"/>
      <c r="E151" s="62">
        <f t="shared" si="2"/>
        <v>0</v>
      </c>
    </row>
    <row r="152" ht="20.25" hidden="1" customHeight="1" spans="1:5">
      <c r="A152" s="40" t="s">
        <v>335</v>
      </c>
      <c r="B152" s="41" t="s">
        <v>108</v>
      </c>
      <c r="C152" s="62">
        <f>IFERROR(VLOOKUP(A152,Sheet1!A:E,5,0),0)</f>
        <v>0</v>
      </c>
      <c r="D152" s="62"/>
      <c r="E152" s="62">
        <f t="shared" si="2"/>
        <v>0</v>
      </c>
    </row>
    <row r="153" ht="20.25" hidden="1" customHeight="1" spans="1:5">
      <c r="A153" s="40" t="s">
        <v>336</v>
      </c>
      <c r="B153" s="41" t="s">
        <v>110</v>
      </c>
      <c r="C153" s="62">
        <f>IFERROR(VLOOKUP(A153,Sheet1!A:E,5,0),0)</f>
        <v>0</v>
      </c>
      <c r="D153" s="62"/>
      <c r="E153" s="62">
        <f t="shared" si="2"/>
        <v>0</v>
      </c>
    </row>
    <row r="154" ht="20.25" hidden="1" customHeight="1" spans="1:5">
      <c r="A154" s="40" t="s">
        <v>337</v>
      </c>
      <c r="B154" s="41" t="s">
        <v>338</v>
      </c>
      <c r="C154" s="62">
        <f>IFERROR(VLOOKUP(A154,Sheet1!A:E,5,0),0)</f>
        <v>0</v>
      </c>
      <c r="D154" s="62"/>
      <c r="E154" s="62">
        <f t="shared" si="2"/>
        <v>0</v>
      </c>
    </row>
    <row r="155" ht="20.25" hidden="1" customHeight="1" spans="1:5">
      <c r="A155" s="40" t="s">
        <v>339</v>
      </c>
      <c r="B155" s="41" t="s">
        <v>340</v>
      </c>
      <c r="C155" s="62">
        <f>IFERROR(VLOOKUP(A155,Sheet1!A:E,5,0),0)</f>
        <v>0</v>
      </c>
      <c r="D155" s="62"/>
      <c r="E155" s="62">
        <f t="shared" si="2"/>
        <v>0</v>
      </c>
    </row>
    <row r="156" ht="20.25" hidden="1" customHeight="1" spans="1:5">
      <c r="A156" s="35" t="s">
        <v>341</v>
      </c>
      <c r="B156" s="39" t="s">
        <v>342</v>
      </c>
      <c r="C156" s="64">
        <f>SUM(C157:C162)</f>
        <v>0</v>
      </c>
      <c r="D156" s="64"/>
      <c r="E156" s="64">
        <f t="shared" si="2"/>
        <v>0</v>
      </c>
    </row>
    <row r="157" ht="20.25" hidden="1" customHeight="1" spans="1:5">
      <c r="A157" s="40" t="s">
        <v>343</v>
      </c>
      <c r="B157" s="41" t="s">
        <v>106</v>
      </c>
      <c r="C157" s="62">
        <f>IFERROR(VLOOKUP(A157,Sheet1!A:E,5,0),0)</f>
        <v>0</v>
      </c>
      <c r="D157" s="62"/>
      <c r="E157" s="62">
        <f t="shared" si="2"/>
        <v>0</v>
      </c>
    </row>
    <row r="158" ht="20.25" hidden="1" customHeight="1" spans="1:5">
      <c r="A158" s="40" t="s">
        <v>344</v>
      </c>
      <c r="B158" s="41" t="s">
        <v>108</v>
      </c>
      <c r="C158" s="62">
        <f>IFERROR(VLOOKUP(A158,Sheet1!A:E,5,0),0)</f>
        <v>0</v>
      </c>
      <c r="D158" s="62"/>
      <c r="E158" s="62">
        <f t="shared" si="2"/>
        <v>0</v>
      </c>
    </row>
    <row r="159" ht="20.25" hidden="1" customHeight="1" spans="1:5">
      <c r="A159" s="40" t="s">
        <v>345</v>
      </c>
      <c r="B159" s="41" t="s">
        <v>110</v>
      </c>
      <c r="C159" s="62">
        <f>IFERROR(VLOOKUP(A159,Sheet1!A:E,5,0),0)</f>
        <v>0</v>
      </c>
      <c r="D159" s="62"/>
      <c r="E159" s="62">
        <f t="shared" si="2"/>
        <v>0</v>
      </c>
    </row>
    <row r="160" ht="20.25" hidden="1" customHeight="1" spans="1:5">
      <c r="A160" s="40" t="s">
        <v>346</v>
      </c>
      <c r="B160" s="41" t="s">
        <v>137</v>
      </c>
      <c r="C160" s="62">
        <f>IFERROR(VLOOKUP(A160,Sheet1!A:E,5,0),0)</f>
        <v>0</v>
      </c>
      <c r="D160" s="62"/>
      <c r="E160" s="62">
        <f t="shared" si="2"/>
        <v>0</v>
      </c>
    </row>
    <row r="161" ht="20.25" hidden="1" customHeight="1" spans="1:5">
      <c r="A161" s="40" t="s">
        <v>347</v>
      </c>
      <c r="B161" s="41" t="s">
        <v>124</v>
      </c>
      <c r="C161" s="62">
        <f>IFERROR(VLOOKUP(A161,Sheet1!A:E,5,0),0)</f>
        <v>0</v>
      </c>
      <c r="D161" s="62"/>
      <c r="E161" s="62">
        <f t="shared" si="2"/>
        <v>0</v>
      </c>
    </row>
    <row r="162" ht="20.25" hidden="1" customHeight="1" spans="1:5">
      <c r="A162" s="40" t="s">
        <v>348</v>
      </c>
      <c r="B162" s="41" t="s">
        <v>349</v>
      </c>
      <c r="C162" s="62">
        <f>IFERROR(VLOOKUP(A162,Sheet1!A:E,5,0),0)</f>
        <v>0</v>
      </c>
      <c r="D162" s="62"/>
      <c r="E162" s="62">
        <f t="shared" si="2"/>
        <v>0</v>
      </c>
    </row>
    <row r="163" ht="20.25" customHeight="1" spans="1:5">
      <c r="A163" s="35" t="s">
        <v>350</v>
      </c>
      <c r="B163" s="39" t="s">
        <v>351</v>
      </c>
      <c r="C163" s="59">
        <f>SUM(C164:C169)</f>
        <v>2</v>
      </c>
      <c r="D163" s="59">
        <v>0</v>
      </c>
      <c r="E163" s="60">
        <f t="shared" si="2"/>
        <v>-1</v>
      </c>
    </row>
    <row r="164" ht="20.25" hidden="1" customHeight="1" spans="1:5">
      <c r="A164" s="40" t="s">
        <v>352</v>
      </c>
      <c r="B164" s="41" t="s">
        <v>106</v>
      </c>
      <c r="C164" s="62">
        <f>IFERROR(VLOOKUP(A164,Sheet1!A:E,5,0),0)</f>
        <v>0</v>
      </c>
      <c r="D164" s="62"/>
      <c r="E164" s="62">
        <f t="shared" si="2"/>
        <v>0</v>
      </c>
    </row>
    <row r="165" ht="20.25" hidden="1" customHeight="1" spans="1:5">
      <c r="A165" s="40" t="s">
        <v>353</v>
      </c>
      <c r="B165" s="41" t="s">
        <v>108</v>
      </c>
      <c r="C165" s="62">
        <f>IFERROR(VLOOKUP(A165,Sheet1!A:E,5,0),0)</f>
        <v>0</v>
      </c>
      <c r="D165" s="62"/>
      <c r="E165" s="62">
        <f t="shared" si="2"/>
        <v>0</v>
      </c>
    </row>
    <row r="166" ht="20.25" hidden="1" customHeight="1" spans="1:5">
      <c r="A166" s="40" t="s">
        <v>354</v>
      </c>
      <c r="B166" s="41" t="s">
        <v>110</v>
      </c>
      <c r="C166" s="62">
        <f>IFERROR(VLOOKUP(A166,Sheet1!A:E,5,0),0)</f>
        <v>0</v>
      </c>
      <c r="D166" s="62"/>
      <c r="E166" s="62">
        <f t="shared" si="2"/>
        <v>0</v>
      </c>
    </row>
    <row r="167" ht="20.25" hidden="1" customHeight="1" spans="1:5">
      <c r="A167" s="40" t="s">
        <v>355</v>
      </c>
      <c r="B167" s="41" t="s">
        <v>356</v>
      </c>
      <c r="C167" s="62">
        <f>IFERROR(VLOOKUP(A167,Sheet1!A:E,5,0),0)</f>
        <v>0</v>
      </c>
      <c r="D167" s="62"/>
      <c r="E167" s="62">
        <f t="shared" si="2"/>
        <v>0</v>
      </c>
    </row>
    <row r="168" ht="20.25" hidden="1" customHeight="1" spans="1:5">
      <c r="A168" s="40" t="s">
        <v>357</v>
      </c>
      <c r="B168" s="41" t="s">
        <v>124</v>
      </c>
      <c r="C168" s="62">
        <f>IFERROR(VLOOKUP(A168,Sheet1!A:E,5,0),0)</f>
        <v>0</v>
      </c>
      <c r="D168" s="62"/>
      <c r="E168" s="62">
        <f t="shared" si="2"/>
        <v>0</v>
      </c>
    </row>
    <row r="169" ht="20.25" customHeight="1" spans="1:5">
      <c r="A169" s="40" t="s">
        <v>358</v>
      </c>
      <c r="B169" s="41" t="s">
        <v>359</v>
      </c>
      <c r="C169" s="65">
        <f>IFERROR(VLOOKUP(A169,Sheet1!A:E,5,0),0)</f>
        <v>2</v>
      </c>
      <c r="D169" s="65">
        <v>0</v>
      </c>
      <c r="E169" s="67">
        <f t="shared" si="2"/>
        <v>-1</v>
      </c>
    </row>
    <row r="170" ht="20.25" hidden="1" customHeight="1" spans="1:5">
      <c r="A170" s="35" t="s">
        <v>360</v>
      </c>
      <c r="B170" s="39" t="s">
        <v>361</v>
      </c>
      <c r="C170" s="64">
        <f>SUM(C171:C176)</f>
        <v>0</v>
      </c>
      <c r="D170" s="64"/>
      <c r="E170" s="64">
        <f t="shared" si="2"/>
        <v>0</v>
      </c>
    </row>
    <row r="171" ht="20.25" hidden="1" customHeight="1" spans="1:5">
      <c r="A171" s="40" t="s">
        <v>362</v>
      </c>
      <c r="B171" s="41" t="s">
        <v>106</v>
      </c>
      <c r="C171" s="62">
        <f>IFERROR(VLOOKUP(A171,Sheet1!A:E,5,0),0)</f>
        <v>0</v>
      </c>
      <c r="D171" s="62"/>
      <c r="E171" s="62">
        <f t="shared" si="2"/>
        <v>0</v>
      </c>
    </row>
    <row r="172" ht="20.25" hidden="1" customHeight="1" spans="1:5">
      <c r="A172" s="40" t="s">
        <v>363</v>
      </c>
      <c r="B172" s="41" t="s">
        <v>108</v>
      </c>
      <c r="C172" s="62">
        <f>IFERROR(VLOOKUP(A172,Sheet1!A:E,5,0),0)</f>
        <v>0</v>
      </c>
      <c r="D172" s="62"/>
      <c r="E172" s="62">
        <f t="shared" si="2"/>
        <v>0</v>
      </c>
    </row>
    <row r="173" ht="20.25" hidden="1" customHeight="1" spans="1:5">
      <c r="A173" s="40" t="s">
        <v>364</v>
      </c>
      <c r="B173" s="41" t="s">
        <v>110</v>
      </c>
      <c r="C173" s="62">
        <f>IFERROR(VLOOKUP(A173,Sheet1!A:E,5,0),0)</f>
        <v>0</v>
      </c>
      <c r="D173" s="62"/>
      <c r="E173" s="62">
        <f t="shared" si="2"/>
        <v>0</v>
      </c>
    </row>
    <row r="174" ht="20.25" hidden="1" customHeight="1" spans="1:5">
      <c r="A174" s="40" t="s">
        <v>365</v>
      </c>
      <c r="B174" s="41" t="s">
        <v>366</v>
      </c>
      <c r="C174" s="62">
        <f>IFERROR(VLOOKUP(A174,Sheet1!A:E,5,0),0)</f>
        <v>0</v>
      </c>
      <c r="D174" s="62"/>
      <c r="E174" s="62">
        <f t="shared" si="2"/>
        <v>0</v>
      </c>
    </row>
    <row r="175" ht="20.25" hidden="1" customHeight="1" spans="1:5">
      <c r="A175" s="40" t="s">
        <v>367</v>
      </c>
      <c r="B175" s="41" t="s">
        <v>124</v>
      </c>
      <c r="C175" s="62">
        <f>IFERROR(VLOOKUP(A175,Sheet1!A:E,5,0),0)</f>
        <v>0</v>
      </c>
      <c r="D175" s="62"/>
      <c r="E175" s="62">
        <f t="shared" si="2"/>
        <v>0</v>
      </c>
    </row>
    <row r="176" ht="33" hidden="1" customHeight="1" spans="1:5">
      <c r="A176" s="40" t="s">
        <v>368</v>
      </c>
      <c r="B176" s="41" t="s">
        <v>369</v>
      </c>
      <c r="C176" s="62">
        <f>IFERROR(VLOOKUP(A176,Sheet1!A:E,5,0),0)</f>
        <v>0</v>
      </c>
      <c r="D176" s="62"/>
      <c r="E176" s="62">
        <f t="shared" si="2"/>
        <v>0</v>
      </c>
    </row>
    <row r="177" ht="20.25" hidden="1" customHeight="1" spans="1:5">
      <c r="A177" s="35" t="s">
        <v>370</v>
      </c>
      <c r="B177" s="39" t="s">
        <v>371</v>
      </c>
      <c r="C177" s="64">
        <f>SUM(C178:C183)</f>
        <v>0</v>
      </c>
      <c r="D177" s="69"/>
      <c r="E177" s="69">
        <f t="shared" si="2"/>
        <v>0</v>
      </c>
    </row>
    <row r="178" ht="20.25" hidden="1" customHeight="1" spans="1:5">
      <c r="A178" s="40" t="s">
        <v>372</v>
      </c>
      <c r="B178" s="41" t="s">
        <v>106</v>
      </c>
      <c r="C178" s="62">
        <f>IFERROR(VLOOKUP(A178,Sheet1!A:E,5,0),0)</f>
        <v>0</v>
      </c>
      <c r="D178" s="62"/>
      <c r="E178" s="62">
        <f t="shared" si="2"/>
        <v>0</v>
      </c>
    </row>
    <row r="179" ht="20.25" hidden="1" customHeight="1" spans="1:5">
      <c r="A179" s="40" t="s">
        <v>373</v>
      </c>
      <c r="B179" s="41" t="s">
        <v>108</v>
      </c>
      <c r="C179" s="62">
        <f>IFERROR(VLOOKUP(A179,Sheet1!A:E,5,0),0)</f>
        <v>0</v>
      </c>
      <c r="D179" s="62"/>
      <c r="E179" s="62">
        <f t="shared" si="2"/>
        <v>0</v>
      </c>
    </row>
    <row r="180" ht="20.25" hidden="1" customHeight="1" spans="1:5">
      <c r="A180" s="40" t="s">
        <v>374</v>
      </c>
      <c r="B180" s="41" t="s">
        <v>110</v>
      </c>
      <c r="C180" s="62">
        <f>IFERROR(VLOOKUP(A180,Sheet1!A:E,5,0),0)</f>
        <v>0</v>
      </c>
      <c r="D180" s="62"/>
      <c r="E180" s="62">
        <f t="shared" si="2"/>
        <v>0</v>
      </c>
    </row>
    <row r="181" ht="20.25" hidden="1" customHeight="1" spans="1:5">
      <c r="A181" s="40" t="s">
        <v>375</v>
      </c>
      <c r="B181" s="41" t="s">
        <v>376</v>
      </c>
      <c r="C181" s="62">
        <f>IFERROR(VLOOKUP(A181,Sheet1!A:E,5,0),0)</f>
        <v>0</v>
      </c>
      <c r="D181" s="62"/>
      <c r="E181" s="62">
        <f t="shared" si="2"/>
        <v>0</v>
      </c>
    </row>
    <row r="182" ht="20.25" hidden="1" customHeight="1" spans="1:5">
      <c r="A182" s="40" t="s">
        <v>377</v>
      </c>
      <c r="B182" s="41" t="s">
        <v>124</v>
      </c>
      <c r="C182" s="62">
        <f>IFERROR(VLOOKUP(A182,Sheet1!A:E,5,0),0)</f>
        <v>0</v>
      </c>
      <c r="D182" s="62"/>
      <c r="E182" s="62">
        <f t="shared" si="2"/>
        <v>0</v>
      </c>
    </row>
    <row r="183" ht="20.25" hidden="1" customHeight="1" spans="1:5">
      <c r="A183" s="40" t="s">
        <v>378</v>
      </c>
      <c r="B183" s="41" t="s">
        <v>379</v>
      </c>
      <c r="C183" s="62">
        <f>IFERROR(VLOOKUP(A183,Sheet1!A:E,5,0),0)</f>
        <v>0</v>
      </c>
      <c r="D183" s="68"/>
      <c r="E183" s="68">
        <f t="shared" si="2"/>
        <v>0</v>
      </c>
    </row>
    <row r="184" ht="20.25" hidden="1" customHeight="1" spans="1:5">
      <c r="A184" s="35" t="s">
        <v>380</v>
      </c>
      <c r="B184" s="39" t="s">
        <v>381</v>
      </c>
      <c r="C184" s="64">
        <f>SUM(C185:C190)</f>
        <v>0</v>
      </c>
      <c r="D184" s="69"/>
      <c r="E184" s="69">
        <f t="shared" si="2"/>
        <v>0</v>
      </c>
    </row>
    <row r="185" ht="20.25" hidden="1" customHeight="1" spans="1:5">
      <c r="A185" s="40" t="s">
        <v>382</v>
      </c>
      <c r="B185" s="41" t="s">
        <v>106</v>
      </c>
      <c r="C185" s="62">
        <f>IFERROR(VLOOKUP(A185,Sheet1!A:E,5,0),0)</f>
        <v>0</v>
      </c>
      <c r="D185" s="62"/>
      <c r="E185" s="62">
        <f t="shared" si="2"/>
        <v>0</v>
      </c>
    </row>
    <row r="186" ht="20.25" hidden="1" customHeight="1" spans="1:5">
      <c r="A186" s="40" t="s">
        <v>383</v>
      </c>
      <c r="B186" s="41" t="s">
        <v>108</v>
      </c>
      <c r="C186" s="62">
        <f>IFERROR(VLOOKUP(A186,Sheet1!A:E,5,0),0)</f>
        <v>0</v>
      </c>
      <c r="D186" s="62"/>
      <c r="E186" s="62">
        <f t="shared" si="2"/>
        <v>0</v>
      </c>
    </row>
    <row r="187" ht="20.25" hidden="1" customHeight="1" spans="1:5">
      <c r="A187" s="40" t="s">
        <v>384</v>
      </c>
      <c r="B187" s="41" t="s">
        <v>110</v>
      </c>
      <c r="C187" s="62">
        <f>IFERROR(VLOOKUP(A187,Sheet1!A:E,5,0),0)</f>
        <v>0</v>
      </c>
      <c r="D187" s="62"/>
      <c r="E187" s="62">
        <f t="shared" si="2"/>
        <v>0</v>
      </c>
    </row>
    <row r="188" ht="20.25" hidden="1" customHeight="1" spans="1:5">
      <c r="A188" s="40" t="s">
        <v>385</v>
      </c>
      <c r="B188" s="41" t="s">
        <v>386</v>
      </c>
      <c r="C188" s="62">
        <f>IFERROR(VLOOKUP(A188,Sheet1!A:E,5,0),0)</f>
        <v>0</v>
      </c>
      <c r="D188" s="62"/>
      <c r="E188" s="62">
        <f t="shared" si="2"/>
        <v>0</v>
      </c>
    </row>
    <row r="189" ht="20.25" hidden="1" customHeight="1" spans="1:5">
      <c r="A189" s="40" t="s">
        <v>387</v>
      </c>
      <c r="B189" s="41" t="s">
        <v>124</v>
      </c>
      <c r="C189" s="62">
        <f>IFERROR(VLOOKUP(A189,Sheet1!A:E,5,0),0)</f>
        <v>0</v>
      </c>
      <c r="D189" s="62"/>
      <c r="E189" s="62">
        <f t="shared" si="2"/>
        <v>0</v>
      </c>
    </row>
    <row r="190" ht="20.25" hidden="1" customHeight="1" spans="1:5">
      <c r="A190" s="40" t="s">
        <v>388</v>
      </c>
      <c r="B190" s="41" t="s">
        <v>389</v>
      </c>
      <c r="C190" s="62">
        <f>IFERROR(VLOOKUP(A190,Sheet1!A:E,5,0),0)</f>
        <v>0</v>
      </c>
      <c r="D190" s="68"/>
      <c r="E190" s="68">
        <f t="shared" si="2"/>
        <v>0</v>
      </c>
    </row>
    <row r="191" ht="21.95" customHeight="1" spans="1:5">
      <c r="A191" s="35" t="s">
        <v>390</v>
      </c>
      <c r="B191" s="39" t="s">
        <v>391</v>
      </c>
      <c r="C191" s="65">
        <v>0</v>
      </c>
      <c r="D191" s="59" t="s">
        <v>392</v>
      </c>
      <c r="E191" s="60">
        <f t="shared" si="2"/>
        <v>1</v>
      </c>
    </row>
    <row r="192" hidden="1" spans="1:5">
      <c r="A192" s="40" t="s">
        <v>393</v>
      </c>
      <c r="B192" s="41" t="s">
        <v>106</v>
      </c>
      <c r="C192" s="62">
        <f>IFERROR(VLOOKUP(A192,Sheet1!A:E,5,0),0)</f>
        <v>0</v>
      </c>
      <c r="D192" s="62"/>
      <c r="E192" s="62">
        <f t="shared" si="2"/>
        <v>0</v>
      </c>
    </row>
    <row r="193" hidden="1" spans="1:5">
      <c r="A193" s="40" t="s">
        <v>394</v>
      </c>
      <c r="B193" s="41" t="s">
        <v>108</v>
      </c>
      <c r="C193" s="62">
        <f>IFERROR(VLOOKUP(A193,Sheet1!A:E,5,0),0)</f>
        <v>0</v>
      </c>
      <c r="D193" s="62"/>
      <c r="E193" s="62">
        <f t="shared" si="2"/>
        <v>0</v>
      </c>
    </row>
    <row r="194" hidden="1" spans="1:5">
      <c r="A194" s="40" t="s">
        <v>395</v>
      </c>
      <c r="B194" s="41" t="s">
        <v>110</v>
      </c>
      <c r="C194" s="62">
        <f>IFERROR(VLOOKUP(A194,Sheet1!A:E,5,0),0)</f>
        <v>0</v>
      </c>
      <c r="D194" s="62"/>
      <c r="E194" s="62">
        <f t="shared" si="2"/>
        <v>0</v>
      </c>
    </row>
    <row r="195" ht="3" hidden="1" customHeight="1" spans="1:5">
      <c r="A195" s="40" t="s">
        <v>396</v>
      </c>
      <c r="B195" s="41" t="s">
        <v>397</v>
      </c>
      <c r="C195" s="62">
        <f>IFERROR(VLOOKUP(A195,Sheet1!A:E,5,0),0)</f>
        <v>0</v>
      </c>
      <c r="D195" s="62"/>
      <c r="E195" s="62">
        <f t="shared" si="2"/>
        <v>0</v>
      </c>
    </row>
    <row r="196" ht="18.95" customHeight="1" spans="1:5">
      <c r="A196" s="40" t="s">
        <v>398</v>
      </c>
      <c r="B196" s="41" t="s">
        <v>399</v>
      </c>
      <c r="C196" s="65">
        <v>0</v>
      </c>
      <c r="D196" s="65" t="s">
        <v>392</v>
      </c>
      <c r="E196" s="67">
        <f t="shared" si="2"/>
        <v>1</v>
      </c>
    </row>
    <row r="197" hidden="1" spans="1:5">
      <c r="A197" s="40" t="s">
        <v>400</v>
      </c>
      <c r="B197" s="41" t="s">
        <v>124</v>
      </c>
      <c r="C197" s="62">
        <f>IFERROR(VLOOKUP(A197,Sheet1!A:E,5,0),0)</f>
        <v>0</v>
      </c>
      <c r="D197" s="62"/>
      <c r="E197" s="62">
        <f t="shared" si="2"/>
        <v>0</v>
      </c>
    </row>
    <row r="198" hidden="1" spans="1:5">
      <c r="A198" s="40" t="s">
        <v>401</v>
      </c>
      <c r="B198" s="41" t="s">
        <v>402</v>
      </c>
      <c r="C198" s="62">
        <f>IFERROR(VLOOKUP(A198,Sheet1!A:E,5,0),0)</f>
        <v>0</v>
      </c>
      <c r="D198" s="62"/>
      <c r="E198" s="62">
        <f t="shared" si="2"/>
        <v>0</v>
      </c>
    </row>
    <row r="199" hidden="1" spans="1:5">
      <c r="A199" s="35" t="s">
        <v>403</v>
      </c>
      <c r="B199" s="39" t="s">
        <v>404</v>
      </c>
      <c r="C199" s="64">
        <f>SUM(C200:C204)</f>
        <v>0</v>
      </c>
      <c r="D199" s="64"/>
      <c r="E199" s="64">
        <f t="shared" ref="E199:E262" si="3">D199-C199/2</f>
        <v>0</v>
      </c>
    </row>
    <row r="200" hidden="1" spans="1:5">
      <c r="A200" s="40" t="s">
        <v>405</v>
      </c>
      <c r="B200" s="41" t="s">
        <v>106</v>
      </c>
      <c r="C200" s="62">
        <f>IFERROR(VLOOKUP(A200,Sheet1!A:E,5,0),0)</f>
        <v>0</v>
      </c>
      <c r="D200" s="62"/>
      <c r="E200" s="62">
        <f t="shared" si="3"/>
        <v>0</v>
      </c>
    </row>
    <row r="201" hidden="1" spans="1:5">
      <c r="A201" s="40" t="s">
        <v>406</v>
      </c>
      <c r="B201" s="41" t="s">
        <v>108</v>
      </c>
      <c r="C201" s="62">
        <f>IFERROR(VLOOKUP(A201,Sheet1!A:E,5,0),0)</f>
        <v>0</v>
      </c>
      <c r="D201" s="62"/>
      <c r="E201" s="62">
        <f t="shared" si="3"/>
        <v>0</v>
      </c>
    </row>
    <row r="202" hidden="1" spans="1:5">
      <c r="A202" s="40" t="s">
        <v>407</v>
      </c>
      <c r="B202" s="41" t="s">
        <v>110</v>
      </c>
      <c r="C202" s="62">
        <f>IFERROR(VLOOKUP(A202,Sheet1!A:E,5,0),0)</f>
        <v>0</v>
      </c>
      <c r="D202" s="62"/>
      <c r="E202" s="62">
        <f t="shared" si="3"/>
        <v>0</v>
      </c>
    </row>
    <row r="203" hidden="1" spans="1:5">
      <c r="A203" s="40" t="s">
        <v>408</v>
      </c>
      <c r="B203" s="41" t="s">
        <v>124</v>
      </c>
      <c r="C203" s="62">
        <f>IFERROR(VLOOKUP(A203,Sheet1!A:E,5,0),0)</f>
        <v>0</v>
      </c>
      <c r="D203" s="62"/>
      <c r="E203" s="62">
        <f t="shared" si="3"/>
        <v>0</v>
      </c>
    </row>
    <row r="204" hidden="1" spans="1:5">
      <c r="A204" s="40" t="s">
        <v>409</v>
      </c>
      <c r="B204" s="41" t="s">
        <v>410</v>
      </c>
      <c r="C204" s="62">
        <f>IFERROR(VLOOKUP(A204,Sheet1!A:E,5,0),0)</f>
        <v>0</v>
      </c>
      <c r="D204" s="62"/>
      <c r="E204" s="62">
        <f t="shared" si="3"/>
        <v>0</v>
      </c>
    </row>
    <row r="205" ht="20.25" customHeight="1" spans="1:5">
      <c r="A205" s="35" t="s">
        <v>411</v>
      </c>
      <c r="B205" s="39" t="s">
        <v>412</v>
      </c>
      <c r="C205" s="59">
        <f>SUM(C206:C210)</f>
        <v>10</v>
      </c>
      <c r="D205" s="65">
        <v>0</v>
      </c>
      <c r="E205" s="60">
        <f t="shared" si="3"/>
        <v>-5</v>
      </c>
    </row>
    <row r="206" ht="21.95" hidden="1" customHeight="1" spans="1:5">
      <c r="A206" s="40" t="s">
        <v>413</v>
      </c>
      <c r="B206" s="41" t="s">
        <v>106</v>
      </c>
      <c r="C206" s="70"/>
      <c r="D206" s="62"/>
      <c r="E206" s="62">
        <f t="shared" si="3"/>
        <v>0</v>
      </c>
    </row>
    <row r="207" hidden="1" spans="1:5">
      <c r="A207" s="40" t="s">
        <v>414</v>
      </c>
      <c r="B207" s="41" t="s">
        <v>108</v>
      </c>
      <c r="C207" s="62">
        <f>IFERROR(VLOOKUP(A207,Sheet1!A:E,5,0),0)</f>
        <v>0</v>
      </c>
      <c r="D207" s="62"/>
      <c r="E207" s="62">
        <f t="shared" si="3"/>
        <v>0</v>
      </c>
    </row>
    <row r="208" hidden="1" spans="1:5">
      <c r="A208" s="40" t="s">
        <v>415</v>
      </c>
      <c r="B208" s="41" t="s">
        <v>110</v>
      </c>
      <c r="C208" s="62">
        <f>IFERROR(VLOOKUP(A208,Sheet1!A:E,5,0),0)</f>
        <v>0</v>
      </c>
      <c r="D208" s="62"/>
      <c r="E208" s="62">
        <f t="shared" si="3"/>
        <v>0</v>
      </c>
    </row>
    <row r="209" hidden="1" spans="1:5">
      <c r="A209" s="40" t="s">
        <v>416</v>
      </c>
      <c r="B209" s="41" t="s">
        <v>124</v>
      </c>
      <c r="C209" s="62">
        <f>IFERROR(VLOOKUP(A209,Sheet1!A:E,5,0),0)</f>
        <v>0</v>
      </c>
      <c r="D209" s="62"/>
      <c r="E209" s="62">
        <f t="shared" si="3"/>
        <v>0</v>
      </c>
    </row>
    <row r="210" ht="20.25" customHeight="1" spans="1:5">
      <c r="A210" s="40" t="s">
        <v>417</v>
      </c>
      <c r="B210" s="41" t="s">
        <v>418</v>
      </c>
      <c r="C210" s="65">
        <f>IFERROR(VLOOKUP(A210,Sheet1!A:E,5,0),0)</f>
        <v>10</v>
      </c>
      <c r="D210" s="65">
        <v>0</v>
      </c>
      <c r="E210" s="67">
        <f t="shared" si="3"/>
        <v>-5</v>
      </c>
    </row>
    <row r="211" ht="20.25" hidden="1" customHeight="1" spans="1:5">
      <c r="A211" s="35" t="s">
        <v>419</v>
      </c>
      <c r="B211" s="39" t="s">
        <v>420</v>
      </c>
      <c r="C211" s="64">
        <f>SUM(C212:C217)</f>
        <v>0</v>
      </c>
      <c r="D211" s="64"/>
      <c r="E211" s="64">
        <f t="shared" si="3"/>
        <v>0</v>
      </c>
    </row>
    <row r="212" ht="20.25" hidden="1" customHeight="1" spans="1:5">
      <c r="A212" s="40" t="s">
        <v>421</v>
      </c>
      <c r="B212" s="41" t="s">
        <v>106</v>
      </c>
      <c r="C212" s="62">
        <f>IFERROR(VLOOKUP(A212,Sheet1!A:E,5,0),0)</f>
        <v>0</v>
      </c>
      <c r="D212" s="62"/>
      <c r="E212" s="62">
        <f t="shared" si="3"/>
        <v>0</v>
      </c>
    </row>
    <row r="213" ht="20.25" hidden="1" customHeight="1" spans="1:5">
      <c r="A213" s="40" t="s">
        <v>422</v>
      </c>
      <c r="B213" s="41" t="s">
        <v>108</v>
      </c>
      <c r="C213" s="62">
        <f>IFERROR(VLOOKUP(A213,Sheet1!A:E,5,0),0)</f>
        <v>0</v>
      </c>
      <c r="D213" s="62"/>
      <c r="E213" s="62">
        <f t="shared" si="3"/>
        <v>0</v>
      </c>
    </row>
    <row r="214" ht="20.25" hidden="1" customHeight="1" spans="1:5">
      <c r="A214" s="40" t="s">
        <v>423</v>
      </c>
      <c r="B214" s="41" t="s">
        <v>110</v>
      </c>
      <c r="C214" s="62">
        <f>IFERROR(VLOOKUP(A214,Sheet1!A:E,5,0),0)</f>
        <v>0</v>
      </c>
      <c r="D214" s="62"/>
      <c r="E214" s="62">
        <f t="shared" si="3"/>
        <v>0</v>
      </c>
    </row>
    <row r="215" ht="20.25" hidden="1" customHeight="1" spans="1:5">
      <c r="A215" s="40" t="s">
        <v>424</v>
      </c>
      <c r="B215" s="41" t="s">
        <v>425</v>
      </c>
      <c r="C215" s="62">
        <f>IFERROR(VLOOKUP(A215,Sheet1!A:E,5,0),0)</f>
        <v>0</v>
      </c>
      <c r="D215" s="62"/>
      <c r="E215" s="62">
        <f t="shared" si="3"/>
        <v>0</v>
      </c>
    </row>
    <row r="216" ht="20.25" hidden="1" customHeight="1" spans="1:5">
      <c r="A216" s="40" t="s">
        <v>426</v>
      </c>
      <c r="B216" s="41" t="s">
        <v>124</v>
      </c>
      <c r="C216" s="62">
        <f>IFERROR(VLOOKUP(A216,Sheet1!A:E,5,0),0)</f>
        <v>0</v>
      </c>
      <c r="D216" s="62"/>
      <c r="E216" s="62">
        <f t="shared" si="3"/>
        <v>0</v>
      </c>
    </row>
    <row r="217" ht="20.25" hidden="1" customHeight="1" spans="1:5">
      <c r="A217" s="40" t="s">
        <v>427</v>
      </c>
      <c r="B217" s="41" t="s">
        <v>428</v>
      </c>
      <c r="C217" s="62">
        <f>IFERROR(VLOOKUP(A217,Sheet1!A:E,5,0),0)</f>
        <v>0</v>
      </c>
      <c r="D217" s="62"/>
      <c r="E217" s="62">
        <f t="shared" si="3"/>
        <v>0</v>
      </c>
    </row>
    <row r="218" ht="20.25" hidden="1" customHeight="1" spans="1:5">
      <c r="A218" s="35" t="s">
        <v>429</v>
      </c>
      <c r="B218" s="39" t="s">
        <v>430</v>
      </c>
      <c r="C218" s="64">
        <f>SUM(C219:C232)</f>
        <v>0</v>
      </c>
      <c r="D218" s="64"/>
      <c r="E218" s="64">
        <f t="shared" si="3"/>
        <v>0</v>
      </c>
    </row>
    <row r="219" ht="20.25" hidden="1" customHeight="1" spans="1:5">
      <c r="A219" s="40" t="s">
        <v>431</v>
      </c>
      <c r="B219" s="41" t="s">
        <v>106</v>
      </c>
      <c r="C219" s="62">
        <f>IFERROR(VLOOKUP(A219,Sheet1!A:E,5,0),0)</f>
        <v>0</v>
      </c>
      <c r="D219" s="62"/>
      <c r="E219" s="62">
        <f t="shared" si="3"/>
        <v>0</v>
      </c>
    </row>
    <row r="220" ht="20.25" hidden="1" customHeight="1" spans="1:5">
      <c r="A220" s="40" t="s">
        <v>432</v>
      </c>
      <c r="B220" s="41" t="s">
        <v>108</v>
      </c>
      <c r="C220" s="62">
        <f>IFERROR(VLOOKUP(A220,Sheet1!A:E,5,0),0)</f>
        <v>0</v>
      </c>
      <c r="D220" s="62"/>
      <c r="E220" s="62">
        <f t="shared" si="3"/>
        <v>0</v>
      </c>
    </row>
    <row r="221" ht="20.25" hidden="1" customHeight="1" spans="1:5">
      <c r="A221" s="40" t="s">
        <v>433</v>
      </c>
      <c r="B221" s="41" t="s">
        <v>110</v>
      </c>
      <c r="C221" s="62">
        <f>IFERROR(VLOOKUP(A221,Sheet1!A:E,5,0),0)</f>
        <v>0</v>
      </c>
      <c r="D221" s="62"/>
      <c r="E221" s="62">
        <f t="shared" si="3"/>
        <v>0</v>
      </c>
    </row>
    <row r="222" ht="20.25" hidden="1" customHeight="1" spans="1:5">
      <c r="A222" s="40" t="s">
        <v>434</v>
      </c>
      <c r="B222" s="41" t="s">
        <v>435</v>
      </c>
      <c r="C222" s="62">
        <f>IFERROR(VLOOKUP(A222,Sheet1!A:E,5,0),0)</f>
        <v>0</v>
      </c>
      <c r="D222" s="62"/>
      <c r="E222" s="62">
        <f t="shared" si="3"/>
        <v>0</v>
      </c>
    </row>
    <row r="223" ht="20.25" hidden="1" customHeight="1" spans="1:5">
      <c r="A223" s="40" t="s">
        <v>436</v>
      </c>
      <c r="B223" s="41" t="s">
        <v>437</v>
      </c>
      <c r="C223" s="62">
        <f>IFERROR(VLOOKUP(A223,Sheet1!A:E,5,0),0)</f>
        <v>0</v>
      </c>
      <c r="D223" s="62"/>
      <c r="E223" s="62">
        <f t="shared" si="3"/>
        <v>0</v>
      </c>
    </row>
    <row r="224" ht="20.25" hidden="1" customHeight="1" spans="1:5">
      <c r="A224" s="40" t="s">
        <v>438</v>
      </c>
      <c r="B224" s="41" t="s">
        <v>207</v>
      </c>
      <c r="C224" s="62">
        <f>IFERROR(VLOOKUP(A224,Sheet1!A:E,5,0),0)</f>
        <v>0</v>
      </c>
      <c r="D224" s="62"/>
      <c r="E224" s="62">
        <f t="shared" si="3"/>
        <v>0</v>
      </c>
    </row>
    <row r="225" ht="20.25" hidden="1" customHeight="1" spans="1:5">
      <c r="A225" s="40" t="s">
        <v>439</v>
      </c>
      <c r="B225" s="41" t="s">
        <v>440</v>
      </c>
      <c r="C225" s="62">
        <f>IFERROR(VLOOKUP(A225,Sheet1!A:E,5,0),0)</f>
        <v>0</v>
      </c>
      <c r="D225" s="62"/>
      <c r="E225" s="62">
        <f t="shared" si="3"/>
        <v>0</v>
      </c>
    </row>
    <row r="226" ht="20.25" hidden="1" customHeight="1" spans="1:5">
      <c r="A226" s="40" t="s">
        <v>441</v>
      </c>
      <c r="B226" s="41" t="s">
        <v>442</v>
      </c>
      <c r="C226" s="62">
        <f>IFERROR(VLOOKUP(A226,Sheet1!A:E,5,0),0)</f>
        <v>0</v>
      </c>
      <c r="D226" s="62"/>
      <c r="E226" s="62">
        <f t="shared" si="3"/>
        <v>0</v>
      </c>
    </row>
    <row r="227" ht="20.25" hidden="1" customHeight="1" spans="1:5">
      <c r="A227" s="40" t="s">
        <v>443</v>
      </c>
      <c r="B227" s="41" t="s">
        <v>444</v>
      </c>
      <c r="C227" s="62">
        <f>IFERROR(VLOOKUP(A227,Sheet1!A:E,5,0),0)</f>
        <v>0</v>
      </c>
      <c r="D227" s="62"/>
      <c r="E227" s="62">
        <f t="shared" si="3"/>
        <v>0</v>
      </c>
    </row>
    <row r="228" ht="20.25" hidden="1" customHeight="1" spans="1:5">
      <c r="A228" s="40" t="s">
        <v>445</v>
      </c>
      <c r="B228" s="41" t="s">
        <v>446</v>
      </c>
      <c r="C228" s="62">
        <f>IFERROR(VLOOKUP(A228,Sheet1!A:E,5,0),0)</f>
        <v>0</v>
      </c>
      <c r="D228" s="62"/>
      <c r="E228" s="62">
        <f t="shared" si="3"/>
        <v>0</v>
      </c>
    </row>
    <row r="229" ht="20.25" hidden="1" customHeight="1" spans="1:5">
      <c r="A229" s="40" t="s">
        <v>447</v>
      </c>
      <c r="B229" s="41" t="s">
        <v>448</v>
      </c>
      <c r="C229" s="62">
        <f>IFERROR(VLOOKUP(A229,Sheet1!A:E,5,0),0)</f>
        <v>0</v>
      </c>
      <c r="D229" s="62"/>
      <c r="E229" s="62">
        <f t="shared" si="3"/>
        <v>0</v>
      </c>
    </row>
    <row r="230" ht="20.25" hidden="1" customHeight="1" spans="1:5">
      <c r="A230" s="40" t="s">
        <v>449</v>
      </c>
      <c r="B230" s="41" t="s">
        <v>450</v>
      </c>
      <c r="C230" s="62">
        <f>IFERROR(VLOOKUP(A230,Sheet1!A:E,5,0),0)</f>
        <v>0</v>
      </c>
      <c r="D230" s="62"/>
      <c r="E230" s="62">
        <f t="shared" si="3"/>
        <v>0</v>
      </c>
    </row>
    <row r="231" ht="20.25" hidden="1" customHeight="1" spans="1:5">
      <c r="A231" s="40" t="s">
        <v>451</v>
      </c>
      <c r="B231" s="41" t="s">
        <v>124</v>
      </c>
      <c r="C231" s="62">
        <f>IFERROR(VLOOKUP(A231,Sheet1!A:E,5,0),0)</f>
        <v>0</v>
      </c>
      <c r="D231" s="62"/>
      <c r="E231" s="62">
        <f t="shared" si="3"/>
        <v>0</v>
      </c>
    </row>
    <row r="232" ht="20.25" hidden="1" customHeight="1" spans="1:5">
      <c r="A232" s="40" t="s">
        <v>452</v>
      </c>
      <c r="B232" s="41" t="s">
        <v>453</v>
      </c>
      <c r="C232" s="62">
        <f>IFERROR(VLOOKUP(A232,Sheet1!A:E,5,0),0)</f>
        <v>0</v>
      </c>
      <c r="D232" s="62"/>
      <c r="E232" s="62">
        <f t="shared" si="3"/>
        <v>0</v>
      </c>
    </row>
    <row r="233" ht="20.25" hidden="1" customHeight="1" spans="1:5">
      <c r="A233" s="35" t="s">
        <v>454</v>
      </c>
      <c r="B233" s="39" t="s">
        <v>455</v>
      </c>
      <c r="C233" s="64">
        <f>SUM(C234:C235)</f>
        <v>0</v>
      </c>
      <c r="D233" s="64"/>
      <c r="E233" s="64">
        <f t="shared" si="3"/>
        <v>0</v>
      </c>
    </row>
    <row r="234" ht="20.25" hidden="1" customHeight="1" spans="1:5">
      <c r="A234" s="40" t="s">
        <v>456</v>
      </c>
      <c r="B234" s="41" t="s">
        <v>457</v>
      </c>
      <c r="C234" s="62">
        <f>IFERROR(VLOOKUP(A234,Sheet1!A:E,5,0),0)</f>
        <v>0</v>
      </c>
      <c r="D234" s="62"/>
      <c r="E234" s="62">
        <f t="shared" si="3"/>
        <v>0</v>
      </c>
    </row>
    <row r="235" ht="20.25" hidden="1" customHeight="1" spans="1:5">
      <c r="A235" s="40" t="s">
        <v>458</v>
      </c>
      <c r="B235" s="41" t="s">
        <v>459</v>
      </c>
      <c r="C235" s="62">
        <f>IFERROR(VLOOKUP(A235,Sheet1!A:E,5,0),0)</f>
        <v>0</v>
      </c>
      <c r="D235" s="62"/>
      <c r="E235" s="62">
        <f t="shared" si="3"/>
        <v>0</v>
      </c>
    </row>
    <row r="236" ht="20.25" hidden="1" customHeight="1" spans="1:5">
      <c r="A236" s="35" t="s">
        <v>460</v>
      </c>
      <c r="B236" s="39" t="s">
        <v>461</v>
      </c>
      <c r="C236" s="64">
        <f>C237+C244+C247+C250+C256+C261+C263+C268+C274</f>
        <v>0</v>
      </c>
      <c r="D236" s="64"/>
      <c r="E236" s="64">
        <f t="shared" si="3"/>
        <v>0</v>
      </c>
    </row>
    <row r="237" ht="20.25" hidden="1" customHeight="1" spans="1:5">
      <c r="A237" s="35" t="s">
        <v>462</v>
      </c>
      <c r="B237" s="39" t="s">
        <v>463</v>
      </c>
      <c r="C237" s="64">
        <f>SUM(C238:C243)</f>
        <v>0</v>
      </c>
      <c r="D237" s="64"/>
      <c r="E237" s="64">
        <f t="shared" si="3"/>
        <v>0</v>
      </c>
    </row>
    <row r="238" ht="20.25" hidden="1" customHeight="1" spans="1:5">
      <c r="A238" s="40" t="s">
        <v>464</v>
      </c>
      <c r="B238" s="41" t="s">
        <v>106</v>
      </c>
      <c r="C238" s="62">
        <f>IFERROR(VLOOKUP(A238,Sheet1!A:E,5,0),0)</f>
        <v>0</v>
      </c>
      <c r="D238" s="62"/>
      <c r="E238" s="62">
        <f t="shared" si="3"/>
        <v>0</v>
      </c>
    </row>
    <row r="239" ht="20.25" hidden="1" customHeight="1" spans="1:5">
      <c r="A239" s="40" t="s">
        <v>465</v>
      </c>
      <c r="B239" s="41" t="s">
        <v>108</v>
      </c>
      <c r="C239" s="62">
        <f>IFERROR(VLOOKUP(A239,Sheet1!A:E,5,0),0)</f>
        <v>0</v>
      </c>
      <c r="D239" s="62"/>
      <c r="E239" s="62">
        <f t="shared" si="3"/>
        <v>0</v>
      </c>
    </row>
    <row r="240" ht="20.25" hidden="1" customHeight="1" spans="1:5">
      <c r="A240" s="40" t="s">
        <v>466</v>
      </c>
      <c r="B240" s="41" t="s">
        <v>110</v>
      </c>
      <c r="C240" s="62">
        <f>IFERROR(VLOOKUP(A240,Sheet1!A:E,5,0),0)</f>
        <v>0</v>
      </c>
      <c r="D240" s="62"/>
      <c r="E240" s="62">
        <f t="shared" si="3"/>
        <v>0</v>
      </c>
    </row>
    <row r="241" ht="20.25" hidden="1" customHeight="1" spans="1:5">
      <c r="A241" s="40" t="s">
        <v>467</v>
      </c>
      <c r="B241" s="41" t="s">
        <v>366</v>
      </c>
      <c r="C241" s="62">
        <f>IFERROR(VLOOKUP(A241,Sheet1!A:E,5,0),0)</f>
        <v>0</v>
      </c>
      <c r="D241" s="62"/>
      <c r="E241" s="62">
        <f t="shared" si="3"/>
        <v>0</v>
      </c>
    </row>
    <row r="242" ht="20.25" hidden="1" customHeight="1" spans="1:5">
      <c r="A242" s="40" t="s">
        <v>468</v>
      </c>
      <c r="B242" s="41" t="s">
        <v>124</v>
      </c>
      <c r="C242" s="62">
        <f>IFERROR(VLOOKUP(A242,Sheet1!A:E,5,0),0)</f>
        <v>0</v>
      </c>
      <c r="D242" s="62"/>
      <c r="E242" s="62">
        <f t="shared" si="3"/>
        <v>0</v>
      </c>
    </row>
    <row r="243" ht="20.25" hidden="1" customHeight="1" spans="1:5">
      <c r="A243" s="40" t="s">
        <v>469</v>
      </c>
      <c r="B243" s="41" t="s">
        <v>470</v>
      </c>
      <c r="C243" s="62">
        <f>IFERROR(VLOOKUP(A243,Sheet1!A:E,5,0),0)</f>
        <v>0</v>
      </c>
      <c r="D243" s="62"/>
      <c r="E243" s="62">
        <f t="shared" si="3"/>
        <v>0</v>
      </c>
    </row>
    <row r="244" ht="20.25" hidden="1" customHeight="1" spans="1:5">
      <c r="A244" s="35" t="s">
        <v>471</v>
      </c>
      <c r="B244" s="39" t="s">
        <v>472</v>
      </c>
      <c r="C244" s="64">
        <f>SUM(C245:C246)</f>
        <v>0</v>
      </c>
      <c r="D244" s="64"/>
      <c r="E244" s="64">
        <f t="shared" si="3"/>
        <v>0</v>
      </c>
    </row>
    <row r="245" ht="20.25" hidden="1" customHeight="1" spans="1:5">
      <c r="A245" s="40" t="s">
        <v>473</v>
      </c>
      <c r="B245" s="41" t="s">
        <v>474</v>
      </c>
      <c r="C245" s="62">
        <f>IFERROR(VLOOKUP(A245,Sheet1!A:E,5,0),0)</f>
        <v>0</v>
      </c>
      <c r="D245" s="62"/>
      <c r="E245" s="62">
        <f t="shared" si="3"/>
        <v>0</v>
      </c>
    </row>
    <row r="246" ht="20.25" hidden="1" customHeight="1" spans="1:5">
      <c r="A246" s="40" t="s">
        <v>475</v>
      </c>
      <c r="B246" s="41" t="s">
        <v>476</v>
      </c>
      <c r="C246" s="62">
        <f>IFERROR(VLOOKUP(A246,Sheet1!A:E,5,0),0)</f>
        <v>0</v>
      </c>
      <c r="D246" s="62"/>
      <c r="E246" s="62">
        <f t="shared" si="3"/>
        <v>0</v>
      </c>
    </row>
    <row r="247" ht="20.25" hidden="1" customHeight="1" spans="1:5">
      <c r="A247" s="35" t="s">
        <v>477</v>
      </c>
      <c r="B247" s="39" t="s">
        <v>478</v>
      </c>
      <c r="C247" s="64">
        <f>SUM(C248:C249)</f>
        <v>0</v>
      </c>
      <c r="D247" s="64"/>
      <c r="E247" s="64">
        <f t="shared" si="3"/>
        <v>0</v>
      </c>
    </row>
    <row r="248" ht="20.25" hidden="1" customHeight="1" spans="1:5">
      <c r="A248" s="40" t="s">
        <v>479</v>
      </c>
      <c r="B248" s="41" t="s">
        <v>480</v>
      </c>
      <c r="C248" s="62">
        <f>IFERROR(VLOOKUP(A248,Sheet1!A:E,5,0),0)</f>
        <v>0</v>
      </c>
      <c r="D248" s="62"/>
      <c r="E248" s="62">
        <f t="shared" si="3"/>
        <v>0</v>
      </c>
    </row>
    <row r="249" ht="20.25" hidden="1" customHeight="1" spans="1:5">
      <c r="A249" s="40" t="s">
        <v>481</v>
      </c>
      <c r="B249" s="41" t="s">
        <v>482</v>
      </c>
      <c r="C249" s="62">
        <f>IFERROR(VLOOKUP(A249,Sheet1!A:E,5,0),0)</f>
        <v>0</v>
      </c>
      <c r="D249" s="62"/>
      <c r="E249" s="62">
        <f t="shared" si="3"/>
        <v>0</v>
      </c>
    </row>
    <row r="250" ht="20.25" hidden="1" customHeight="1" spans="1:5">
      <c r="A250" s="35" t="s">
        <v>483</v>
      </c>
      <c r="B250" s="39" t="s">
        <v>484</v>
      </c>
      <c r="C250" s="64">
        <f>SUM(C251:C255)</f>
        <v>0</v>
      </c>
      <c r="D250" s="64"/>
      <c r="E250" s="64">
        <f t="shared" si="3"/>
        <v>0</v>
      </c>
    </row>
    <row r="251" ht="20.25" hidden="1" customHeight="1" spans="1:5">
      <c r="A251" s="40" t="s">
        <v>485</v>
      </c>
      <c r="B251" s="41" t="s">
        <v>486</v>
      </c>
      <c r="C251" s="62">
        <f>IFERROR(VLOOKUP(A251,Sheet1!A:E,5,0),0)</f>
        <v>0</v>
      </c>
      <c r="D251" s="62"/>
      <c r="E251" s="62">
        <f t="shared" si="3"/>
        <v>0</v>
      </c>
    </row>
    <row r="252" ht="20.25" hidden="1" customHeight="1" spans="1:5">
      <c r="A252" s="40" t="s">
        <v>487</v>
      </c>
      <c r="B252" s="41" t="s">
        <v>488</v>
      </c>
      <c r="C252" s="62">
        <f>IFERROR(VLOOKUP(A252,Sheet1!A:E,5,0),0)</f>
        <v>0</v>
      </c>
      <c r="D252" s="62"/>
      <c r="E252" s="62">
        <f t="shared" si="3"/>
        <v>0</v>
      </c>
    </row>
    <row r="253" ht="20.25" hidden="1" customHeight="1" spans="1:5">
      <c r="A253" s="40" t="s">
        <v>489</v>
      </c>
      <c r="B253" s="41" t="s">
        <v>490</v>
      </c>
      <c r="C253" s="62">
        <f>IFERROR(VLOOKUP(A253,Sheet1!A:E,5,0),0)</f>
        <v>0</v>
      </c>
      <c r="D253" s="62"/>
      <c r="E253" s="62">
        <f t="shared" si="3"/>
        <v>0</v>
      </c>
    </row>
    <row r="254" ht="20.25" hidden="1" customHeight="1" spans="1:5">
      <c r="A254" s="40" t="s">
        <v>491</v>
      </c>
      <c r="B254" s="41" t="s">
        <v>492</v>
      </c>
      <c r="C254" s="62">
        <f>IFERROR(VLOOKUP(A254,Sheet1!A:E,5,0),0)</f>
        <v>0</v>
      </c>
      <c r="D254" s="62"/>
      <c r="E254" s="62">
        <f t="shared" si="3"/>
        <v>0</v>
      </c>
    </row>
    <row r="255" ht="20.25" hidden="1" customHeight="1" spans="1:5">
      <c r="A255" s="40" t="s">
        <v>493</v>
      </c>
      <c r="B255" s="41" t="s">
        <v>494</v>
      </c>
      <c r="C255" s="62">
        <f>IFERROR(VLOOKUP(A255,Sheet1!A:E,5,0),0)</f>
        <v>0</v>
      </c>
      <c r="D255" s="62"/>
      <c r="E255" s="62">
        <f t="shared" si="3"/>
        <v>0</v>
      </c>
    </row>
    <row r="256" ht="20.25" hidden="1" customHeight="1" spans="1:5">
      <c r="A256" s="35" t="s">
        <v>495</v>
      </c>
      <c r="B256" s="39" t="s">
        <v>496</v>
      </c>
      <c r="C256" s="64">
        <f>SUM(C257:C260)</f>
        <v>0</v>
      </c>
      <c r="D256" s="64"/>
      <c r="E256" s="64">
        <f t="shared" si="3"/>
        <v>0</v>
      </c>
    </row>
    <row r="257" ht="20.25" hidden="1" customHeight="1" spans="1:5">
      <c r="A257" s="40" t="s">
        <v>497</v>
      </c>
      <c r="B257" s="41" t="s">
        <v>498</v>
      </c>
      <c r="C257" s="62">
        <f>IFERROR(VLOOKUP(A257,Sheet1!A:E,5,0),0)</f>
        <v>0</v>
      </c>
      <c r="D257" s="62"/>
      <c r="E257" s="62">
        <f t="shared" si="3"/>
        <v>0</v>
      </c>
    </row>
    <row r="258" ht="20.25" hidden="1" customHeight="1" spans="1:5">
      <c r="A258" s="40" t="s">
        <v>499</v>
      </c>
      <c r="B258" s="41" t="s">
        <v>500</v>
      </c>
      <c r="C258" s="62">
        <f>IFERROR(VLOOKUP(A258,Sheet1!A:E,5,0),0)</f>
        <v>0</v>
      </c>
      <c r="D258" s="62"/>
      <c r="E258" s="62">
        <f t="shared" si="3"/>
        <v>0</v>
      </c>
    </row>
    <row r="259" ht="20.25" hidden="1" customHeight="1" spans="1:5">
      <c r="A259" s="40" t="s">
        <v>501</v>
      </c>
      <c r="B259" s="41" t="s">
        <v>502</v>
      </c>
      <c r="C259" s="62">
        <f>IFERROR(VLOOKUP(A259,Sheet1!A:E,5,0),0)</f>
        <v>0</v>
      </c>
      <c r="D259" s="62"/>
      <c r="E259" s="62">
        <f t="shared" si="3"/>
        <v>0</v>
      </c>
    </row>
    <row r="260" ht="20.25" hidden="1" customHeight="1" spans="1:5">
      <c r="A260" s="40" t="s">
        <v>503</v>
      </c>
      <c r="B260" s="41" t="s">
        <v>504</v>
      </c>
      <c r="C260" s="62">
        <f>IFERROR(VLOOKUP(A260,Sheet1!A:E,5,0),0)</f>
        <v>0</v>
      </c>
      <c r="D260" s="62"/>
      <c r="E260" s="62">
        <f t="shared" si="3"/>
        <v>0</v>
      </c>
    </row>
    <row r="261" ht="20.25" hidden="1" customHeight="1" spans="1:5">
      <c r="A261" s="35" t="s">
        <v>505</v>
      </c>
      <c r="B261" s="39" t="s">
        <v>506</v>
      </c>
      <c r="C261" s="64">
        <f>SUM(C262)</f>
        <v>0</v>
      </c>
      <c r="D261" s="64"/>
      <c r="E261" s="64">
        <f t="shared" si="3"/>
        <v>0</v>
      </c>
    </row>
    <row r="262" ht="20.25" hidden="1" customHeight="1" spans="1:5">
      <c r="A262" s="40" t="s">
        <v>507</v>
      </c>
      <c r="B262" s="41" t="s">
        <v>508</v>
      </c>
      <c r="C262" s="62">
        <f>IFERROR(VLOOKUP(A262,Sheet1!A:E,5,0),0)</f>
        <v>0</v>
      </c>
      <c r="D262" s="62"/>
      <c r="E262" s="62">
        <f t="shared" si="3"/>
        <v>0</v>
      </c>
    </row>
    <row r="263" ht="20.25" hidden="1" customHeight="1" spans="1:5">
      <c r="A263" s="35" t="s">
        <v>509</v>
      </c>
      <c r="B263" s="39" t="s">
        <v>510</v>
      </c>
      <c r="C263" s="64">
        <f>SUM(C264:C267)</f>
        <v>0</v>
      </c>
      <c r="D263" s="64"/>
      <c r="E263" s="64">
        <f t="shared" ref="E263:E326" si="4">D263-C263/2</f>
        <v>0</v>
      </c>
    </row>
    <row r="264" ht="20.25" hidden="1" customHeight="1" spans="1:5">
      <c r="A264" s="40" t="s">
        <v>511</v>
      </c>
      <c r="B264" s="41" t="s">
        <v>512</v>
      </c>
      <c r="C264" s="62">
        <f>IFERROR(VLOOKUP(A264,Sheet1!A:E,5,0),0)</f>
        <v>0</v>
      </c>
      <c r="D264" s="62"/>
      <c r="E264" s="62">
        <f t="shared" si="4"/>
        <v>0</v>
      </c>
    </row>
    <row r="265" ht="20.25" hidden="1" customHeight="1" spans="1:5">
      <c r="A265" s="40" t="s">
        <v>513</v>
      </c>
      <c r="B265" s="41" t="s">
        <v>514</v>
      </c>
      <c r="C265" s="62">
        <f>IFERROR(VLOOKUP(A265,Sheet1!A:E,5,0),0)</f>
        <v>0</v>
      </c>
      <c r="D265" s="62"/>
      <c r="E265" s="62">
        <f t="shared" si="4"/>
        <v>0</v>
      </c>
    </row>
    <row r="266" ht="20.25" hidden="1" customHeight="1" spans="1:5">
      <c r="A266" s="40" t="s">
        <v>515</v>
      </c>
      <c r="B266" s="41" t="s">
        <v>516</v>
      </c>
      <c r="C266" s="62">
        <f>IFERROR(VLOOKUP(A266,Sheet1!A:E,5,0),0)</f>
        <v>0</v>
      </c>
      <c r="D266" s="62"/>
      <c r="E266" s="62">
        <f t="shared" si="4"/>
        <v>0</v>
      </c>
    </row>
    <row r="267" ht="20.25" hidden="1" customHeight="1" spans="1:5">
      <c r="A267" s="40" t="s">
        <v>517</v>
      </c>
      <c r="B267" s="41" t="s">
        <v>26</v>
      </c>
      <c r="C267" s="62">
        <f>IFERROR(VLOOKUP(A267,Sheet1!A:E,5,0),0)</f>
        <v>0</v>
      </c>
      <c r="D267" s="62"/>
      <c r="E267" s="62">
        <f t="shared" si="4"/>
        <v>0</v>
      </c>
    </row>
    <row r="268" ht="20.25" hidden="1" customHeight="1" spans="1:5">
      <c r="A268" s="35" t="s">
        <v>518</v>
      </c>
      <c r="B268" s="39" t="s">
        <v>519</v>
      </c>
      <c r="C268" s="64">
        <f>SUM(C269:C273)</f>
        <v>0</v>
      </c>
      <c r="D268" s="64"/>
      <c r="E268" s="64">
        <f t="shared" si="4"/>
        <v>0</v>
      </c>
    </row>
    <row r="269" ht="20.25" hidden="1" customHeight="1" spans="1:5">
      <c r="A269" s="40" t="s">
        <v>520</v>
      </c>
      <c r="B269" s="41" t="s">
        <v>106</v>
      </c>
      <c r="C269" s="62">
        <f>IFERROR(VLOOKUP(A269,Sheet1!A:E,5,0),0)</f>
        <v>0</v>
      </c>
      <c r="D269" s="62"/>
      <c r="E269" s="62">
        <f t="shared" si="4"/>
        <v>0</v>
      </c>
    </row>
    <row r="270" ht="20.25" hidden="1" customHeight="1" spans="1:5">
      <c r="A270" s="40" t="s">
        <v>521</v>
      </c>
      <c r="B270" s="41" t="s">
        <v>108</v>
      </c>
      <c r="C270" s="62">
        <f>IFERROR(VLOOKUP(A270,Sheet1!A:E,5,0),0)</f>
        <v>0</v>
      </c>
      <c r="D270" s="62"/>
      <c r="E270" s="62">
        <f t="shared" si="4"/>
        <v>0</v>
      </c>
    </row>
    <row r="271" ht="20.25" hidden="1" customHeight="1" spans="1:5">
      <c r="A271" s="40" t="s">
        <v>522</v>
      </c>
      <c r="B271" s="41" t="s">
        <v>110</v>
      </c>
      <c r="C271" s="62">
        <f>IFERROR(VLOOKUP(A271,Sheet1!A:E,5,0),0)</f>
        <v>0</v>
      </c>
      <c r="D271" s="62"/>
      <c r="E271" s="62">
        <f t="shared" si="4"/>
        <v>0</v>
      </c>
    </row>
    <row r="272" ht="20.25" hidden="1" customHeight="1" spans="1:5">
      <c r="A272" s="40" t="s">
        <v>523</v>
      </c>
      <c r="B272" s="41" t="s">
        <v>124</v>
      </c>
      <c r="C272" s="62">
        <f>IFERROR(VLOOKUP(A272,Sheet1!A:E,5,0),0)</f>
        <v>0</v>
      </c>
      <c r="D272" s="62"/>
      <c r="E272" s="62">
        <f t="shared" si="4"/>
        <v>0</v>
      </c>
    </row>
    <row r="273" ht="20.25" hidden="1" customHeight="1" spans="1:5">
      <c r="A273" s="40" t="s">
        <v>524</v>
      </c>
      <c r="B273" s="41" t="s">
        <v>525</v>
      </c>
      <c r="C273" s="62">
        <f>IFERROR(VLOOKUP(A273,Sheet1!A:E,5,0),0)</f>
        <v>0</v>
      </c>
      <c r="D273" s="62"/>
      <c r="E273" s="62">
        <f t="shared" si="4"/>
        <v>0</v>
      </c>
    </row>
    <row r="274" ht="20.25" hidden="1" customHeight="1" spans="1:5">
      <c r="A274" s="35" t="s">
        <v>526</v>
      </c>
      <c r="B274" s="39" t="s">
        <v>527</v>
      </c>
      <c r="C274" s="64">
        <f>C275</f>
        <v>0</v>
      </c>
      <c r="D274" s="64"/>
      <c r="E274" s="64">
        <f t="shared" si="4"/>
        <v>0</v>
      </c>
    </row>
    <row r="275" ht="20.25" hidden="1" customHeight="1" spans="1:5">
      <c r="A275" s="40" t="s">
        <v>528</v>
      </c>
      <c r="B275" s="41" t="s">
        <v>529</v>
      </c>
      <c r="C275" s="62">
        <f>IFERROR(VLOOKUP(A275,Sheet1!A:E,5,0),0)</f>
        <v>0</v>
      </c>
      <c r="D275" s="62"/>
      <c r="E275" s="62">
        <f t="shared" si="4"/>
        <v>0</v>
      </c>
    </row>
    <row r="276" ht="20.25" customHeight="1" spans="1:5">
      <c r="A276" s="35" t="s">
        <v>530</v>
      </c>
      <c r="B276" s="39" t="s">
        <v>13</v>
      </c>
      <c r="C276" s="59">
        <f>C277+C279+C281+C283+C293</f>
        <v>10</v>
      </c>
      <c r="D276" s="59">
        <f>D283</f>
        <v>14</v>
      </c>
      <c r="E276" s="60">
        <f t="shared" si="4"/>
        <v>9</v>
      </c>
    </row>
    <row r="277" ht="20.25" hidden="1" customHeight="1" spans="1:5">
      <c r="A277" s="35" t="s">
        <v>531</v>
      </c>
      <c r="B277" s="39" t="s">
        <v>532</v>
      </c>
      <c r="C277" s="64">
        <f>C278</f>
        <v>0</v>
      </c>
      <c r="D277" s="64"/>
      <c r="E277" s="64">
        <f t="shared" si="4"/>
        <v>0</v>
      </c>
    </row>
    <row r="278" ht="20.25" hidden="1" customHeight="1" spans="1:5">
      <c r="A278" s="40" t="s">
        <v>533</v>
      </c>
      <c r="B278" s="41" t="s">
        <v>534</v>
      </c>
      <c r="C278" s="62">
        <f>IFERROR(VLOOKUP(A278,Sheet1!A:E,5,0),0)</f>
        <v>0</v>
      </c>
      <c r="D278" s="62"/>
      <c r="E278" s="62">
        <f t="shared" si="4"/>
        <v>0</v>
      </c>
    </row>
    <row r="279" ht="20.25" hidden="1" customHeight="1" spans="1:5">
      <c r="A279" s="35" t="s">
        <v>535</v>
      </c>
      <c r="B279" s="39" t="s">
        <v>536</v>
      </c>
      <c r="C279" s="64">
        <f>C280</f>
        <v>0</v>
      </c>
      <c r="D279" s="64"/>
      <c r="E279" s="64">
        <f t="shared" si="4"/>
        <v>0</v>
      </c>
    </row>
    <row r="280" s="45" customFormat="1" ht="20.25" hidden="1" customHeight="1" spans="1:8">
      <c r="A280" s="71" t="s">
        <v>537</v>
      </c>
      <c r="B280" s="72" t="s">
        <v>538</v>
      </c>
      <c r="C280" s="62">
        <f>IFERROR(VLOOKUP(A280,Sheet1!A:E,5,0),0)</f>
        <v>0</v>
      </c>
      <c r="D280" s="62"/>
      <c r="E280" s="62">
        <f t="shared" si="4"/>
        <v>0</v>
      </c>
      <c r="H280" s="73"/>
    </row>
    <row r="281" ht="20.25" hidden="1" customHeight="1" spans="1:5">
      <c r="A281" s="35" t="s">
        <v>539</v>
      </c>
      <c r="B281" s="39" t="s">
        <v>540</v>
      </c>
      <c r="C281" s="64">
        <f>C282</f>
        <v>0</v>
      </c>
      <c r="D281" s="64"/>
      <c r="E281" s="64">
        <f t="shared" si="4"/>
        <v>0</v>
      </c>
    </row>
    <row r="282" ht="20.25" hidden="1" customHeight="1" spans="1:5">
      <c r="A282" s="40" t="s">
        <v>541</v>
      </c>
      <c r="B282" s="41" t="s">
        <v>542</v>
      </c>
      <c r="C282" s="62">
        <f>IFERROR(VLOOKUP(A282,Sheet1!A:E,5,0),0)</f>
        <v>0</v>
      </c>
      <c r="D282" s="62"/>
      <c r="E282" s="62">
        <f t="shared" si="4"/>
        <v>0</v>
      </c>
    </row>
    <row r="283" ht="20.25" customHeight="1" spans="1:5">
      <c r="A283" s="35" t="s">
        <v>543</v>
      </c>
      <c r="B283" s="39" t="s">
        <v>544</v>
      </c>
      <c r="C283" s="59">
        <f>SUM(C284:C292)</f>
        <v>10</v>
      </c>
      <c r="D283" s="59">
        <v>14</v>
      </c>
      <c r="E283" s="60">
        <f t="shared" si="4"/>
        <v>9</v>
      </c>
    </row>
    <row r="284" ht="20.25" customHeight="1" spans="1:5">
      <c r="A284" s="40" t="s">
        <v>545</v>
      </c>
      <c r="B284" s="41" t="s">
        <v>546</v>
      </c>
      <c r="C284" s="65">
        <f>IFERROR(VLOOKUP(A284,Sheet1!A:E,5,0),0)</f>
        <v>10</v>
      </c>
      <c r="D284" s="65">
        <v>14</v>
      </c>
      <c r="E284" s="67">
        <f t="shared" si="4"/>
        <v>9</v>
      </c>
    </row>
    <row r="285" ht="20.25" hidden="1" customHeight="1" spans="1:5">
      <c r="A285" s="40" t="s">
        <v>547</v>
      </c>
      <c r="B285" s="41" t="s">
        <v>548</v>
      </c>
      <c r="C285" s="62">
        <f>IFERROR(VLOOKUP(A285,Sheet1!A:E,5,0),0)</f>
        <v>0</v>
      </c>
      <c r="D285" s="62"/>
      <c r="E285" s="62">
        <f t="shared" si="4"/>
        <v>0</v>
      </c>
    </row>
    <row r="286" ht="20.25" hidden="1" customHeight="1" spans="1:5">
      <c r="A286" s="40" t="s">
        <v>549</v>
      </c>
      <c r="B286" s="41" t="s">
        <v>550</v>
      </c>
      <c r="C286" s="62">
        <f>IFERROR(VLOOKUP(A286,Sheet1!A:E,5,0),0)</f>
        <v>0</v>
      </c>
      <c r="D286" s="62"/>
      <c r="E286" s="62">
        <f t="shared" si="4"/>
        <v>0</v>
      </c>
    </row>
    <row r="287" ht="20.25" hidden="1" customHeight="1" spans="1:5">
      <c r="A287" s="40" t="s">
        <v>551</v>
      </c>
      <c r="B287" s="41" t="s">
        <v>552</v>
      </c>
      <c r="C287" s="62">
        <f>IFERROR(VLOOKUP(A287,Sheet1!A:E,5,0),0)</f>
        <v>0</v>
      </c>
      <c r="D287" s="62"/>
      <c r="E287" s="62">
        <f t="shared" si="4"/>
        <v>0</v>
      </c>
    </row>
    <row r="288" ht="20.25" hidden="1" customHeight="1" spans="1:5">
      <c r="A288" s="40" t="s">
        <v>553</v>
      </c>
      <c r="B288" s="41" t="s">
        <v>554</v>
      </c>
      <c r="C288" s="62">
        <f>IFERROR(VLOOKUP(A288,Sheet1!A:E,5,0),0)</f>
        <v>0</v>
      </c>
      <c r="D288" s="62"/>
      <c r="E288" s="62">
        <f t="shared" si="4"/>
        <v>0</v>
      </c>
    </row>
    <row r="289" ht="20.25" hidden="1" customHeight="1" spans="1:5">
      <c r="A289" s="40" t="s">
        <v>555</v>
      </c>
      <c r="B289" s="41" t="s">
        <v>556</v>
      </c>
      <c r="C289" s="62">
        <f>IFERROR(VLOOKUP(A289,Sheet1!A:E,5,0),0)</f>
        <v>0</v>
      </c>
      <c r="D289" s="62"/>
      <c r="E289" s="62">
        <f t="shared" si="4"/>
        <v>0</v>
      </c>
    </row>
    <row r="290" ht="20.25" hidden="1" customHeight="1" spans="1:5">
      <c r="A290" s="40" t="s">
        <v>557</v>
      </c>
      <c r="B290" s="41" t="s">
        <v>558</v>
      </c>
      <c r="C290" s="62">
        <f>IFERROR(VLOOKUP(A290,Sheet1!A:E,5,0),0)</f>
        <v>0</v>
      </c>
      <c r="D290" s="62"/>
      <c r="E290" s="62">
        <f t="shared" si="4"/>
        <v>0</v>
      </c>
    </row>
    <row r="291" ht="20.25" hidden="1" customHeight="1" spans="1:5">
      <c r="A291" s="40" t="s">
        <v>559</v>
      </c>
      <c r="B291" s="41" t="s">
        <v>560</v>
      </c>
      <c r="C291" s="62">
        <f>IFERROR(VLOOKUP(A291,Sheet1!A:E,5,0),0)</f>
        <v>0</v>
      </c>
      <c r="D291" s="62"/>
      <c r="E291" s="62">
        <f t="shared" si="4"/>
        <v>0</v>
      </c>
    </row>
    <row r="292" ht="20.25" hidden="1" customHeight="1" spans="1:5">
      <c r="A292" s="40" t="s">
        <v>561</v>
      </c>
      <c r="B292" s="41" t="s">
        <v>562</v>
      </c>
      <c r="C292" s="62">
        <f>IFERROR(VLOOKUP(A292,Sheet1!A:E,5,0),0)</f>
        <v>0</v>
      </c>
      <c r="D292" s="62"/>
      <c r="E292" s="62">
        <f t="shared" si="4"/>
        <v>0</v>
      </c>
    </row>
    <row r="293" ht="20.25" hidden="1" customHeight="1" spans="1:5">
      <c r="A293" s="35" t="s">
        <v>563</v>
      </c>
      <c r="B293" s="39" t="s">
        <v>564</v>
      </c>
      <c r="C293" s="64">
        <f>C294</f>
        <v>0</v>
      </c>
      <c r="D293" s="64"/>
      <c r="E293" s="64">
        <f t="shared" si="4"/>
        <v>0</v>
      </c>
    </row>
    <row r="294" ht="20.25" hidden="1" customHeight="1" spans="1:5">
      <c r="A294" s="40" t="s">
        <v>565</v>
      </c>
      <c r="B294" s="41" t="s">
        <v>566</v>
      </c>
      <c r="C294" s="62">
        <f>IFERROR(VLOOKUP(A294,Sheet1!A:E,5,0),0)</f>
        <v>0</v>
      </c>
      <c r="D294" s="62"/>
      <c r="E294" s="62">
        <f t="shared" si="4"/>
        <v>0</v>
      </c>
    </row>
    <row r="295" ht="20.25" customHeight="1" spans="1:5">
      <c r="A295" s="35" t="s">
        <v>567</v>
      </c>
      <c r="B295" s="39" t="s">
        <v>568</v>
      </c>
      <c r="C295" s="59">
        <f>C296+C299+C310+C317+C325+C334+C348+C358+C368+C376+C382</f>
        <v>956</v>
      </c>
      <c r="D295" s="59">
        <f>D299+D334+D382</f>
        <v>325</v>
      </c>
      <c r="E295" s="60">
        <f t="shared" si="4"/>
        <v>-153</v>
      </c>
    </row>
    <row r="296" ht="20.25" hidden="1" customHeight="1" spans="1:5">
      <c r="A296" s="35" t="s">
        <v>569</v>
      </c>
      <c r="B296" s="39" t="s">
        <v>570</v>
      </c>
      <c r="C296" s="64">
        <f>C297+C298</f>
        <v>0</v>
      </c>
      <c r="D296" s="64"/>
      <c r="E296" s="64">
        <f t="shared" si="4"/>
        <v>0</v>
      </c>
    </row>
    <row r="297" ht="20.25" hidden="1" customHeight="1" spans="1:5">
      <c r="A297" s="40" t="s">
        <v>571</v>
      </c>
      <c r="B297" s="41" t="s">
        <v>572</v>
      </c>
      <c r="C297" s="62">
        <f>IFERROR(VLOOKUP(A297,Sheet1!A:E,5,0),0)</f>
        <v>0</v>
      </c>
      <c r="D297" s="62"/>
      <c r="E297" s="62">
        <f t="shared" si="4"/>
        <v>0</v>
      </c>
    </row>
    <row r="298" ht="20.25" hidden="1" customHeight="1" spans="1:5">
      <c r="A298" s="40" t="s">
        <v>573</v>
      </c>
      <c r="B298" s="41" t="s">
        <v>574</v>
      </c>
      <c r="C298" s="62">
        <f>IFERROR(VLOOKUP(A298,Sheet1!A:E,5,0),0)</f>
        <v>0</v>
      </c>
      <c r="D298" s="62"/>
      <c r="E298" s="62">
        <f t="shared" si="4"/>
        <v>0</v>
      </c>
    </row>
    <row r="299" ht="20.25" customHeight="1" spans="1:5">
      <c r="A299" s="35" t="s">
        <v>575</v>
      </c>
      <c r="B299" s="39" t="s">
        <v>576</v>
      </c>
      <c r="C299" s="59">
        <f>SUM(C300:C309)</f>
        <v>660</v>
      </c>
      <c r="D299" s="59">
        <f>SUBTOTAL(9,D300:D309)</f>
        <v>259</v>
      </c>
      <c r="E299" s="60">
        <f t="shared" si="4"/>
        <v>-71</v>
      </c>
    </row>
    <row r="300" ht="20.25" customHeight="1" spans="1:5">
      <c r="A300" s="40" t="s">
        <v>577</v>
      </c>
      <c r="B300" s="41" t="s">
        <v>106</v>
      </c>
      <c r="C300" s="65">
        <f>IFERROR(VLOOKUP(A300,Sheet1!A:E,5,0),0)</f>
        <v>448</v>
      </c>
      <c r="D300" s="65">
        <v>235</v>
      </c>
      <c r="E300" s="67">
        <f t="shared" si="4"/>
        <v>11</v>
      </c>
    </row>
    <row r="301" ht="20.25" customHeight="1" spans="1:5">
      <c r="A301" s="40" t="s">
        <v>578</v>
      </c>
      <c r="B301" s="41" t="s">
        <v>108</v>
      </c>
      <c r="C301" s="65">
        <f>IFERROR(VLOOKUP(A301,Sheet1!A:E,5,0),0)</f>
        <v>12</v>
      </c>
      <c r="D301" s="65">
        <v>5</v>
      </c>
      <c r="E301" s="67">
        <f t="shared" si="4"/>
        <v>-1</v>
      </c>
    </row>
    <row r="302" ht="20.25" hidden="1" customHeight="1" spans="1:5">
      <c r="A302" s="40" t="s">
        <v>579</v>
      </c>
      <c r="B302" s="41" t="s">
        <v>110</v>
      </c>
      <c r="C302" s="62">
        <f>IFERROR(VLOOKUP(A302,Sheet1!A:E,5,0),0)</f>
        <v>0</v>
      </c>
      <c r="D302" s="62"/>
      <c r="E302" s="62">
        <f t="shared" si="4"/>
        <v>0</v>
      </c>
    </row>
    <row r="303" ht="20.25" hidden="1" customHeight="1" spans="1:5">
      <c r="A303" s="40" t="s">
        <v>580</v>
      </c>
      <c r="B303" s="41" t="s">
        <v>207</v>
      </c>
      <c r="C303" s="62">
        <f>IFERROR(VLOOKUP(A303,Sheet1!A:E,5,0),0)</f>
        <v>0</v>
      </c>
      <c r="D303" s="68"/>
      <c r="E303" s="68">
        <f t="shared" si="4"/>
        <v>0</v>
      </c>
    </row>
    <row r="304" ht="20.25" hidden="1" customHeight="1" spans="1:5">
      <c r="A304" s="40" t="s">
        <v>581</v>
      </c>
      <c r="B304" s="41" t="s">
        <v>582</v>
      </c>
      <c r="C304" s="62">
        <f>IFERROR(VLOOKUP(A304,Sheet1!A:E,5,0),0)</f>
        <v>0</v>
      </c>
      <c r="D304" s="62"/>
      <c r="E304" s="62">
        <f t="shared" si="4"/>
        <v>0</v>
      </c>
    </row>
    <row r="305" ht="20.25" hidden="1" customHeight="1" spans="1:5">
      <c r="A305" s="40" t="s">
        <v>583</v>
      </c>
      <c r="B305" s="41" t="s">
        <v>584</v>
      </c>
      <c r="C305" s="62">
        <f>IFERROR(VLOOKUP(A305,Sheet1!A:E,5,0),0)</f>
        <v>0</v>
      </c>
      <c r="D305" s="62"/>
      <c r="E305" s="62">
        <f t="shared" si="4"/>
        <v>0</v>
      </c>
    </row>
    <row r="306" ht="20.25" hidden="1" customHeight="1" spans="1:5">
      <c r="A306" s="40" t="s">
        <v>585</v>
      </c>
      <c r="B306" s="41" t="s">
        <v>586</v>
      </c>
      <c r="C306" s="62">
        <f>IFERROR(VLOOKUP(A306,Sheet1!A:E,5,0),0)</f>
        <v>0</v>
      </c>
      <c r="D306" s="62"/>
      <c r="E306" s="62">
        <f t="shared" si="4"/>
        <v>0</v>
      </c>
    </row>
    <row r="307" ht="20.25" hidden="1" customHeight="1" spans="1:5">
      <c r="A307" s="40" t="s">
        <v>587</v>
      </c>
      <c r="B307" s="41" t="s">
        <v>588</v>
      </c>
      <c r="C307" s="62">
        <f>IFERROR(VLOOKUP(A307,Sheet1!A:E,5,0),0)</f>
        <v>0</v>
      </c>
      <c r="D307" s="62"/>
      <c r="E307" s="62">
        <f t="shared" si="4"/>
        <v>0</v>
      </c>
    </row>
    <row r="308" ht="20.25" hidden="1" customHeight="1" spans="1:5">
      <c r="A308" s="40" t="s">
        <v>589</v>
      </c>
      <c r="B308" s="41" t="s">
        <v>124</v>
      </c>
      <c r="C308" s="62">
        <f>IFERROR(VLOOKUP(A308,Sheet1!A:E,5,0),0)</f>
        <v>0</v>
      </c>
      <c r="D308" s="62"/>
      <c r="E308" s="62">
        <f t="shared" si="4"/>
        <v>0</v>
      </c>
    </row>
    <row r="309" ht="20.25" customHeight="1" spans="1:5">
      <c r="A309" s="40" t="s">
        <v>590</v>
      </c>
      <c r="B309" s="41" t="s">
        <v>591</v>
      </c>
      <c r="C309" s="65">
        <f>IFERROR(VLOOKUP(A309,Sheet1!A:E,5,0),0)</f>
        <v>200</v>
      </c>
      <c r="D309" s="65">
        <v>19</v>
      </c>
      <c r="E309" s="67">
        <f t="shared" si="4"/>
        <v>-81</v>
      </c>
    </row>
    <row r="310" ht="20.25" hidden="1" customHeight="1" spans="1:5">
      <c r="A310" s="35" t="s">
        <v>592</v>
      </c>
      <c r="B310" s="39" t="s">
        <v>593</v>
      </c>
      <c r="C310" s="64">
        <f>SUM(C311:C316)</f>
        <v>0</v>
      </c>
      <c r="D310" s="64"/>
      <c r="E310" s="64">
        <f t="shared" si="4"/>
        <v>0</v>
      </c>
    </row>
    <row r="311" ht="20.25" hidden="1" customHeight="1" spans="1:5">
      <c r="A311" s="40" t="s">
        <v>594</v>
      </c>
      <c r="B311" s="41" t="s">
        <v>106</v>
      </c>
      <c r="C311" s="62">
        <f>IFERROR(VLOOKUP(A311,Sheet1!A:E,5,0),0)</f>
        <v>0</v>
      </c>
      <c r="D311" s="62"/>
      <c r="E311" s="62">
        <f t="shared" si="4"/>
        <v>0</v>
      </c>
    </row>
    <row r="312" ht="20.25" hidden="1" customHeight="1" spans="1:5">
      <c r="A312" s="40" t="s">
        <v>595</v>
      </c>
      <c r="B312" s="41" t="s">
        <v>108</v>
      </c>
      <c r="C312" s="62">
        <f>IFERROR(VLOOKUP(A312,Sheet1!A:E,5,0),0)</f>
        <v>0</v>
      </c>
      <c r="D312" s="62"/>
      <c r="E312" s="62">
        <f t="shared" si="4"/>
        <v>0</v>
      </c>
    </row>
    <row r="313" ht="20.25" hidden="1" customHeight="1" spans="1:5">
      <c r="A313" s="40" t="s">
        <v>596</v>
      </c>
      <c r="B313" s="41" t="s">
        <v>110</v>
      </c>
      <c r="C313" s="62">
        <f>IFERROR(VLOOKUP(A313,Sheet1!A:E,5,0),0)</f>
        <v>0</v>
      </c>
      <c r="D313" s="62"/>
      <c r="E313" s="62">
        <f t="shared" si="4"/>
        <v>0</v>
      </c>
    </row>
    <row r="314" ht="20.25" hidden="1" customHeight="1" spans="1:5">
      <c r="A314" s="40" t="s">
        <v>597</v>
      </c>
      <c r="B314" s="41" t="s">
        <v>598</v>
      </c>
      <c r="C314" s="62">
        <f>IFERROR(VLOOKUP(A314,Sheet1!A:E,5,0),0)</f>
        <v>0</v>
      </c>
      <c r="D314" s="62"/>
      <c r="E314" s="62">
        <f t="shared" si="4"/>
        <v>0</v>
      </c>
    </row>
    <row r="315" ht="20.25" hidden="1" customHeight="1" spans="1:5">
      <c r="A315" s="40" t="s">
        <v>599</v>
      </c>
      <c r="B315" s="41" t="s">
        <v>124</v>
      </c>
      <c r="C315" s="62">
        <f>IFERROR(VLOOKUP(A315,Sheet1!A:E,5,0),0)</f>
        <v>0</v>
      </c>
      <c r="D315" s="62"/>
      <c r="E315" s="62">
        <f t="shared" si="4"/>
        <v>0</v>
      </c>
    </row>
    <row r="316" ht="20.25" hidden="1" customHeight="1" spans="1:5">
      <c r="A316" s="40" t="s">
        <v>600</v>
      </c>
      <c r="B316" s="41" t="s">
        <v>601</v>
      </c>
      <c r="C316" s="62">
        <f>IFERROR(VLOOKUP(A316,Sheet1!A:E,5,0),0)</f>
        <v>0</v>
      </c>
      <c r="D316" s="62"/>
      <c r="E316" s="62">
        <f t="shared" si="4"/>
        <v>0</v>
      </c>
    </row>
    <row r="317" ht="20.25" hidden="1" customHeight="1" spans="1:5">
      <c r="A317" s="35" t="s">
        <v>602</v>
      </c>
      <c r="B317" s="39" t="s">
        <v>603</v>
      </c>
      <c r="C317" s="64">
        <f>SUM(C318:C324)</f>
        <v>0</v>
      </c>
      <c r="D317" s="64"/>
      <c r="E317" s="64">
        <f t="shared" si="4"/>
        <v>0</v>
      </c>
    </row>
    <row r="318" ht="20.25" hidden="1" customHeight="1" spans="1:5">
      <c r="A318" s="40" t="s">
        <v>604</v>
      </c>
      <c r="B318" s="41" t="s">
        <v>106</v>
      </c>
      <c r="C318" s="62">
        <f>IFERROR(VLOOKUP(A318,Sheet1!A:E,5,0),0)</f>
        <v>0</v>
      </c>
      <c r="D318" s="62"/>
      <c r="E318" s="62">
        <f t="shared" si="4"/>
        <v>0</v>
      </c>
    </row>
    <row r="319" ht="20.25" hidden="1" customHeight="1" spans="1:5">
      <c r="A319" s="40" t="s">
        <v>605</v>
      </c>
      <c r="B319" s="41" t="s">
        <v>108</v>
      </c>
      <c r="C319" s="62">
        <f>IFERROR(VLOOKUP(A319,Sheet1!A:E,5,0),0)</f>
        <v>0</v>
      </c>
      <c r="D319" s="62"/>
      <c r="E319" s="62">
        <f t="shared" si="4"/>
        <v>0</v>
      </c>
    </row>
    <row r="320" ht="20.25" hidden="1" customHeight="1" spans="1:5">
      <c r="A320" s="40" t="s">
        <v>606</v>
      </c>
      <c r="B320" s="41" t="s">
        <v>110</v>
      </c>
      <c r="C320" s="62">
        <f>IFERROR(VLOOKUP(A320,Sheet1!A:E,5,0),0)</f>
        <v>0</v>
      </c>
      <c r="D320" s="62"/>
      <c r="E320" s="62">
        <f t="shared" si="4"/>
        <v>0</v>
      </c>
    </row>
    <row r="321" ht="20.25" hidden="1" customHeight="1" spans="1:5">
      <c r="A321" s="40" t="s">
        <v>607</v>
      </c>
      <c r="B321" s="41" t="s">
        <v>608</v>
      </c>
      <c r="C321" s="62">
        <f>IFERROR(VLOOKUP(A321,Sheet1!A:E,5,0),0)</f>
        <v>0</v>
      </c>
      <c r="D321" s="62"/>
      <c r="E321" s="62">
        <f t="shared" si="4"/>
        <v>0</v>
      </c>
    </row>
    <row r="322" ht="20.25" hidden="1" customHeight="1" spans="1:5">
      <c r="A322" s="40" t="s">
        <v>609</v>
      </c>
      <c r="B322" s="41" t="s">
        <v>610</v>
      </c>
      <c r="C322" s="62">
        <f>IFERROR(VLOOKUP(A322,Sheet1!A:E,5,0),0)</f>
        <v>0</v>
      </c>
      <c r="D322" s="62"/>
      <c r="E322" s="62">
        <f t="shared" si="4"/>
        <v>0</v>
      </c>
    </row>
    <row r="323" ht="20.25" hidden="1" customHeight="1" spans="1:5">
      <c r="A323" s="40" t="s">
        <v>611</v>
      </c>
      <c r="B323" s="41" t="s">
        <v>124</v>
      </c>
      <c r="C323" s="62">
        <f>IFERROR(VLOOKUP(A323,Sheet1!A:E,5,0),0)</f>
        <v>0</v>
      </c>
      <c r="D323" s="62"/>
      <c r="E323" s="62">
        <f t="shared" si="4"/>
        <v>0</v>
      </c>
    </row>
    <row r="324" ht="20.25" hidden="1" customHeight="1" spans="1:5">
      <c r="A324" s="40" t="s">
        <v>612</v>
      </c>
      <c r="B324" s="41" t="s">
        <v>613</v>
      </c>
      <c r="C324" s="62">
        <f>IFERROR(VLOOKUP(A324,Sheet1!A:E,5,0),0)</f>
        <v>0</v>
      </c>
      <c r="D324" s="62"/>
      <c r="E324" s="62">
        <f t="shared" si="4"/>
        <v>0</v>
      </c>
    </row>
    <row r="325" ht="20.25" hidden="1" customHeight="1" spans="1:5">
      <c r="A325" s="35" t="s">
        <v>614</v>
      </c>
      <c r="B325" s="39" t="s">
        <v>615</v>
      </c>
      <c r="C325" s="64">
        <f>SUM(C326:C333)</f>
        <v>0</v>
      </c>
      <c r="D325" s="64"/>
      <c r="E325" s="64">
        <f t="shared" si="4"/>
        <v>0</v>
      </c>
    </row>
    <row r="326" ht="20.25" hidden="1" customHeight="1" spans="1:5">
      <c r="A326" s="40" t="s">
        <v>616</v>
      </c>
      <c r="B326" s="41" t="s">
        <v>106</v>
      </c>
      <c r="C326" s="62">
        <f>IFERROR(VLOOKUP(A326,Sheet1!A:E,5,0),0)</f>
        <v>0</v>
      </c>
      <c r="D326" s="62"/>
      <c r="E326" s="62">
        <f t="shared" si="4"/>
        <v>0</v>
      </c>
    </row>
    <row r="327" ht="20.25" hidden="1" customHeight="1" spans="1:5">
      <c r="A327" s="40" t="s">
        <v>617</v>
      </c>
      <c r="B327" s="41" t="s">
        <v>108</v>
      </c>
      <c r="C327" s="62">
        <f>IFERROR(VLOOKUP(A327,Sheet1!A:E,5,0),0)</f>
        <v>0</v>
      </c>
      <c r="D327" s="62"/>
      <c r="E327" s="62">
        <f t="shared" ref="E327:E390" si="5">D327-C327/2</f>
        <v>0</v>
      </c>
    </row>
    <row r="328" ht="20.25" hidden="1" customHeight="1" spans="1:5">
      <c r="A328" s="40" t="s">
        <v>618</v>
      </c>
      <c r="B328" s="41" t="s">
        <v>110</v>
      </c>
      <c r="C328" s="62">
        <f>IFERROR(VLOOKUP(A328,Sheet1!A:E,5,0),0)</f>
        <v>0</v>
      </c>
      <c r="D328" s="62"/>
      <c r="E328" s="62">
        <f t="shared" si="5"/>
        <v>0</v>
      </c>
    </row>
    <row r="329" ht="20.25" hidden="1" customHeight="1" spans="1:5">
      <c r="A329" s="40" t="s">
        <v>619</v>
      </c>
      <c r="B329" s="41" t="s">
        <v>620</v>
      </c>
      <c r="C329" s="62">
        <f>IFERROR(VLOOKUP(A329,Sheet1!A:E,5,0),0)</f>
        <v>0</v>
      </c>
      <c r="D329" s="62"/>
      <c r="E329" s="62">
        <f t="shared" si="5"/>
        <v>0</v>
      </c>
    </row>
    <row r="330" ht="20.25" hidden="1" customHeight="1" spans="1:5">
      <c r="A330" s="40" t="s">
        <v>621</v>
      </c>
      <c r="B330" s="41" t="s">
        <v>622</v>
      </c>
      <c r="C330" s="62">
        <f>IFERROR(VLOOKUP(A330,Sheet1!A:E,5,0),0)</f>
        <v>0</v>
      </c>
      <c r="D330" s="62"/>
      <c r="E330" s="62">
        <f t="shared" si="5"/>
        <v>0</v>
      </c>
    </row>
    <row r="331" ht="20.25" hidden="1" customHeight="1" spans="1:5">
      <c r="A331" s="40" t="s">
        <v>623</v>
      </c>
      <c r="B331" s="41" t="s">
        <v>624</v>
      </c>
      <c r="C331" s="62">
        <f>IFERROR(VLOOKUP(A331,Sheet1!A:E,5,0),0)</f>
        <v>0</v>
      </c>
      <c r="D331" s="62"/>
      <c r="E331" s="62">
        <f t="shared" si="5"/>
        <v>0</v>
      </c>
    </row>
    <row r="332" ht="20.25" hidden="1" customHeight="1" spans="1:5">
      <c r="A332" s="40" t="s">
        <v>625</v>
      </c>
      <c r="B332" s="41" t="s">
        <v>124</v>
      </c>
      <c r="C332" s="62">
        <f>IFERROR(VLOOKUP(A332,Sheet1!A:E,5,0),0)</f>
        <v>0</v>
      </c>
      <c r="D332" s="62"/>
      <c r="E332" s="62">
        <f t="shared" si="5"/>
        <v>0</v>
      </c>
    </row>
    <row r="333" ht="20.25" hidden="1" customHeight="1" spans="1:5">
      <c r="A333" s="40" t="s">
        <v>626</v>
      </c>
      <c r="B333" s="41" t="s">
        <v>627</v>
      </c>
      <c r="C333" s="62">
        <f>IFERROR(VLOOKUP(A333,Sheet1!A:E,5,0),0)</f>
        <v>0</v>
      </c>
      <c r="D333" s="62"/>
      <c r="E333" s="62">
        <f t="shared" si="5"/>
        <v>0</v>
      </c>
    </row>
    <row r="334" ht="20.25" customHeight="1" spans="1:5">
      <c r="A334" s="35" t="s">
        <v>628</v>
      </c>
      <c r="B334" s="39" t="s">
        <v>629</v>
      </c>
      <c r="C334" s="59">
        <f>SUM(C335:C347)</f>
        <v>86</v>
      </c>
      <c r="D334" s="59">
        <v>18</v>
      </c>
      <c r="E334" s="60">
        <f t="shared" si="5"/>
        <v>-25</v>
      </c>
    </row>
    <row r="335" ht="20.25" customHeight="1" spans="1:5">
      <c r="A335" s="40" t="s">
        <v>630</v>
      </c>
      <c r="B335" s="41" t="s">
        <v>106</v>
      </c>
      <c r="C335" s="65">
        <f>IFERROR(VLOOKUP(A335,Sheet1!A:E,5,0),0)</f>
        <v>63</v>
      </c>
      <c r="D335" s="65">
        <v>17</v>
      </c>
      <c r="E335" s="67">
        <f t="shared" si="5"/>
        <v>-14.5</v>
      </c>
    </row>
    <row r="336" ht="20.25" customHeight="1" spans="1:5">
      <c r="A336" s="40" t="s">
        <v>631</v>
      </c>
      <c r="B336" s="41" t="s">
        <v>108</v>
      </c>
      <c r="C336" s="65">
        <f>IFERROR(VLOOKUP(A336,Sheet1!A:E,5,0),0)</f>
        <v>2</v>
      </c>
      <c r="D336" s="65">
        <v>1</v>
      </c>
      <c r="E336" s="74">
        <f t="shared" si="5"/>
        <v>0</v>
      </c>
    </row>
    <row r="337" ht="20.25" hidden="1" customHeight="1" spans="1:5">
      <c r="A337" s="40" t="s">
        <v>632</v>
      </c>
      <c r="B337" s="41" t="s">
        <v>110</v>
      </c>
      <c r="C337" s="62">
        <f>IFERROR(VLOOKUP(A337,Sheet1!A:E,5,0),0)</f>
        <v>0</v>
      </c>
      <c r="D337" s="62"/>
      <c r="E337" s="62">
        <f t="shared" si="5"/>
        <v>0</v>
      </c>
    </row>
    <row r="338" ht="20.25" customHeight="1" spans="1:5">
      <c r="A338" s="40" t="s">
        <v>633</v>
      </c>
      <c r="B338" s="41" t="s">
        <v>634</v>
      </c>
      <c r="C338" s="65">
        <f>IFERROR(VLOOKUP(A338,Sheet1!A:E,5,0),0)</f>
        <v>14</v>
      </c>
      <c r="D338" s="65">
        <v>0</v>
      </c>
      <c r="E338" s="67">
        <f t="shared" si="5"/>
        <v>-7</v>
      </c>
    </row>
    <row r="339" ht="20.25" hidden="1" customHeight="1" spans="1:5">
      <c r="A339" s="40" t="s">
        <v>635</v>
      </c>
      <c r="B339" s="41" t="s">
        <v>636</v>
      </c>
      <c r="C339" s="62">
        <f>IFERROR(VLOOKUP(A339,Sheet1!A:E,5,0),0)</f>
        <v>0</v>
      </c>
      <c r="D339" s="62"/>
      <c r="E339" s="75">
        <f t="shared" si="5"/>
        <v>0</v>
      </c>
    </row>
    <row r="340" ht="20.25" hidden="1" customHeight="1" spans="1:5">
      <c r="A340" s="40" t="s">
        <v>637</v>
      </c>
      <c r="B340" s="41" t="s">
        <v>638</v>
      </c>
      <c r="C340" s="62">
        <f>IFERROR(VLOOKUP(A340,Sheet1!A:E,5,0),0)</f>
        <v>0</v>
      </c>
      <c r="D340" s="62"/>
      <c r="E340" s="75">
        <f t="shared" si="5"/>
        <v>0</v>
      </c>
    </row>
    <row r="341" ht="20.25" hidden="1" customHeight="1" spans="1:5">
      <c r="A341" s="40" t="s">
        <v>639</v>
      </c>
      <c r="B341" s="41" t="s">
        <v>640</v>
      </c>
      <c r="C341" s="62">
        <f>IFERROR(VLOOKUP(A341,Sheet1!A:E,5,0),0)</f>
        <v>0</v>
      </c>
      <c r="D341" s="62"/>
      <c r="E341" s="75">
        <f t="shared" si="5"/>
        <v>0</v>
      </c>
    </row>
    <row r="342" ht="20.25" hidden="1" customHeight="1" spans="1:5">
      <c r="A342" s="40" t="s">
        <v>641</v>
      </c>
      <c r="B342" s="41" t="s">
        <v>642</v>
      </c>
      <c r="C342" s="62">
        <f>IFERROR(VLOOKUP(A342,Sheet1!A:E,5,0),0)</f>
        <v>0</v>
      </c>
      <c r="D342" s="62"/>
      <c r="E342" s="75">
        <f t="shared" si="5"/>
        <v>0</v>
      </c>
    </row>
    <row r="343" ht="20.25" customHeight="1" spans="1:5">
      <c r="A343" s="40" t="s">
        <v>643</v>
      </c>
      <c r="B343" s="41" t="s">
        <v>644</v>
      </c>
      <c r="C343" s="65">
        <f>IFERROR(VLOOKUP(A343,Sheet1!A:E,5,0),0)</f>
        <v>7</v>
      </c>
      <c r="D343" s="65">
        <v>0</v>
      </c>
      <c r="E343" s="67">
        <f t="shared" si="5"/>
        <v>-3.5</v>
      </c>
    </row>
    <row r="344" ht="20.25" hidden="1" customHeight="1" spans="1:5">
      <c r="A344" s="40" t="s">
        <v>645</v>
      </c>
      <c r="B344" s="41" t="s">
        <v>646</v>
      </c>
      <c r="C344" s="62">
        <f>IFERROR(VLOOKUP(A344,Sheet1!A:E,5,0),0)</f>
        <v>0</v>
      </c>
      <c r="D344" s="62"/>
      <c r="E344" s="62">
        <f t="shared" si="5"/>
        <v>0</v>
      </c>
    </row>
    <row r="345" ht="20.25" hidden="1" customHeight="1" spans="1:5">
      <c r="A345" s="40" t="s">
        <v>647</v>
      </c>
      <c r="B345" s="41" t="s">
        <v>207</v>
      </c>
      <c r="C345" s="62">
        <f>IFERROR(VLOOKUP(A345,Sheet1!A:E,5,0),0)</f>
        <v>0</v>
      </c>
      <c r="D345" s="62"/>
      <c r="E345" s="62">
        <f t="shared" si="5"/>
        <v>0</v>
      </c>
    </row>
    <row r="346" ht="20.25" hidden="1" customHeight="1" spans="1:5">
      <c r="A346" s="40" t="s">
        <v>648</v>
      </c>
      <c r="B346" s="41" t="s">
        <v>124</v>
      </c>
      <c r="C346" s="62">
        <f>IFERROR(VLOOKUP(A346,Sheet1!A:E,5,0),0)</f>
        <v>0</v>
      </c>
      <c r="D346" s="62"/>
      <c r="E346" s="62">
        <f t="shared" si="5"/>
        <v>0</v>
      </c>
    </row>
    <row r="347" ht="20.25" hidden="1" customHeight="1" spans="1:5">
      <c r="A347" s="40" t="s">
        <v>649</v>
      </c>
      <c r="B347" s="41" t="s">
        <v>650</v>
      </c>
      <c r="C347" s="62">
        <f>IFERROR(VLOOKUP(A347,Sheet1!A:E,5,0),0)</f>
        <v>0</v>
      </c>
      <c r="D347" s="62"/>
      <c r="E347" s="62">
        <f t="shared" si="5"/>
        <v>0</v>
      </c>
    </row>
    <row r="348" ht="20.25" hidden="1" customHeight="1" spans="1:5">
      <c r="A348" s="35" t="s">
        <v>651</v>
      </c>
      <c r="B348" s="39" t="s">
        <v>652</v>
      </c>
      <c r="C348" s="64">
        <f>SUM(C349:C357)</f>
        <v>0</v>
      </c>
      <c r="D348" s="64"/>
      <c r="E348" s="64">
        <f t="shared" si="5"/>
        <v>0</v>
      </c>
    </row>
    <row r="349" ht="20.25" hidden="1" customHeight="1" spans="1:5">
      <c r="A349" s="40" t="s">
        <v>653</v>
      </c>
      <c r="B349" s="41" t="s">
        <v>106</v>
      </c>
      <c r="C349" s="62">
        <f>IFERROR(VLOOKUP(A349,Sheet1!A:E,5,0),0)</f>
        <v>0</v>
      </c>
      <c r="D349" s="62"/>
      <c r="E349" s="62">
        <f t="shared" si="5"/>
        <v>0</v>
      </c>
    </row>
    <row r="350" ht="20.25" hidden="1" customHeight="1" spans="1:5">
      <c r="A350" s="40" t="s">
        <v>654</v>
      </c>
      <c r="B350" s="41" t="s">
        <v>108</v>
      </c>
      <c r="C350" s="62">
        <f>IFERROR(VLOOKUP(A350,Sheet1!A:E,5,0),0)</f>
        <v>0</v>
      </c>
      <c r="D350" s="62"/>
      <c r="E350" s="62">
        <f t="shared" si="5"/>
        <v>0</v>
      </c>
    </row>
    <row r="351" ht="20.25" hidden="1" customHeight="1" spans="1:5">
      <c r="A351" s="40" t="s">
        <v>655</v>
      </c>
      <c r="B351" s="41" t="s">
        <v>110</v>
      </c>
      <c r="C351" s="62">
        <f>IFERROR(VLOOKUP(A351,Sheet1!A:E,5,0),0)</f>
        <v>0</v>
      </c>
      <c r="D351" s="62"/>
      <c r="E351" s="62">
        <f t="shared" si="5"/>
        <v>0</v>
      </c>
    </row>
    <row r="352" ht="20.25" hidden="1" customHeight="1" spans="1:5">
      <c r="A352" s="40" t="s">
        <v>656</v>
      </c>
      <c r="B352" s="41" t="s">
        <v>657</v>
      </c>
      <c r="C352" s="62">
        <f>IFERROR(VLOOKUP(A352,Sheet1!A:E,5,0),0)</f>
        <v>0</v>
      </c>
      <c r="D352" s="62"/>
      <c r="E352" s="62">
        <f t="shared" si="5"/>
        <v>0</v>
      </c>
    </row>
    <row r="353" ht="20.25" hidden="1" customHeight="1" spans="1:5">
      <c r="A353" s="40" t="s">
        <v>658</v>
      </c>
      <c r="B353" s="41" t="s">
        <v>659</v>
      </c>
      <c r="C353" s="62">
        <f>IFERROR(VLOOKUP(A353,Sheet1!A:E,5,0),0)</f>
        <v>0</v>
      </c>
      <c r="D353" s="62"/>
      <c r="E353" s="62">
        <f t="shared" si="5"/>
        <v>0</v>
      </c>
    </row>
    <row r="354" ht="20.25" hidden="1" customHeight="1" spans="1:5">
      <c r="A354" s="40" t="s">
        <v>660</v>
      </c>
      <c r="B354" s="41" t="s">
        <v>661</v>
      </c>
      <c r="C354" s="62">
        <f>IFERROR(VLOOKUP(A354,Sheet1!A:E,5,0),0)</f>
        <v>0</v>
      </c>
      <c r="D354" s="62"/>
      <c r="E354" s="62">
        <f t="shared" si="5"/>
        <v>0</v>
      </c>
    </row>
    <row r="355" ht="20.25" hidden="1" customHeight="1" spans="1:5">
      <c r="A355" s="40" t="s">
        <v>662</v>
      </c>
      <c r="B355" s="41" t="s">
        <v>207</v>
      </c>
      <c r="C355" s="62">
        <f>IFERROR(VLOOKUP(A355,Sheet1!A:E,5,0),0)</f>
        <v>0</v>
      </c>
      <c r="D355" s="62"/>
      <c r="E355" s="62">
        <f t="shared" si="5"/>
        <v>0</v>
      </c>
    </row>
    <row r="356" ht="20.25" hidden="1" customHeight="1" spans="1:5">
      <c r="A356" s="40" t="s">
        <v>663</v>
      </c>
      <c r="B356" s="41" t="s">
        <v>124</v>
      </c>
      <c r="C356" s="62">
        <f>IFERROR(VLOOKUP(A356,Sheet1!A:E,5,0),0)</f>
        <v>0</v>
      </c>
      <c r="D356" s="62"/>
      <c r="E356" s="62">
        <f t="shared" si="5"/>
        <v>0</v>
      </c>
    </row>
    <row r="357" ht="20.25" hidden="1" customHeight="1" spans="1:5">
      <c r="A357" s="40" t="s">
        <v>664</v>
      </c>
      <c r="B357" s="41" t="s">
        <v>665</v>
      </c>
      <c r="C357" s="62">
        <f>IFERROR(VLOOKUP(A357,Sheet1!A:E,5,0),0)</f>
        <v>0</v>
      </c>
      <c r="D357" s="62"/>
      <c r="E357" s="62">
        <f t="shared" si="5"/>
        <v>0</v>
      </c>
    </row>
    <row r="358" ht="20.25" hidden="1" customHeight="1" spans="1:5">
      <c r="A358" s="35" t="s">
        <v>666</v>
      </c>
      <c r="B358" s="39" t="s">
        <v>667</v>
      </c>
      <c r="C358" s="64">
        <f>SUM(C359:C367)</f>
        <v>0</v>
      </c>
      <c r="D358" s="64"/>
      <c r="E358" s="64">
        <f t="shared" si="5"/>
        <v>0</v>
      </c>
    </row>
    <row r="359" ht="20.25" hidden="1" customHeight="1" spans="1:5">
      <c r="A359" s="40" t="s">
        <v>668</v>
      </c>
      <c r="B359" s="41" t="s">
        <v>106</v>
      </c>
      <c r="C359" s="62">
        <f>IFERROR(VLOOKUP(A359,Sheet1!A:E,5,0),0)</f>
        <v>0</v>
      </c>
      <c r="D359" s="62"/>
      <c r="E359" s="62">
        <f t="shared" si="5"/>
        <v>0</v>
      </c>
    </row>
    <row r="360" ht="20.25" hidden="1" customHeight="1" spans="1:5">
      <c r="A360" s="40" t="s">
        <v>669</v>
      </c>
      <c r="B360" s="41" t="s">
        <v>108</v>
      </c>
      <c r="C360" s="62">
        <f>IFERROR(VLOOKUP(A360,Sheet1!A:E,5,0),0)</f>
        <v>0</v>
      </c>
      <c r="D360" s="62"/>
      <c r="E360" s="62">
        <f t="shared" si="5"/>
        <v>0</v>
      </c>
    </row>
    <row r="361" ht="20.25" hidden="1" customHeight="1" spans="1:5">
      <c r="A361" s="40" t="s">
        <v>670</v>
      </c>
      <c r="B361" s="41" t="s">
        <v>110</v>
      </c>
      <c r="C361" s="62">
        <f>IFERROR(VLOOKUP(A361,Sheet1!A:E,5,0),0)</f>
        <v>0</v>
      </c>
      <c r="D361" s="62"/>
      <c r="E361" s="62">
        <f t="shared" si="5"/>
        <v>0</v>
      </c>
    </row>
    <row r="362" ht="20.25" hidden="1" customHeight="1" spans="1:5">
      <c r="A362" s="40" t="s">
        <v>671</v>
      </c>
      <c r="B362" s="41" t="s">
        <v>672</v>
      </c>
      <c r="C362" s="62">
        <f>IFERROR(VLOOKUP(A362,Sheet1!A:E,5,0),0)</f>
        <v>0</v>
      </c>
      <c r="D362" s="62"/>
      <c r="E362" s="62">
        <f t="shared" si="5"/>
        <v>0</v>
      </c>
    </row>
    <row r="363" ht="20.25" hidden="1" customHeight="1" spans="1:5">
      <c r="A363" s="40" t="s">
        <v>673</v>
      </c>
      <c r="B363" s="41" t="s">
        <v>674</v>
      </c>
      <c r="C363" s="62">
        <f>IFERROR(VLOOKUP(A363,Sheet1!A:E,5,0),0)</f>
        <v>0</v>
      </c>
      <c r="D363" s="62"/>
      <c r="E363" s="62">
        <f t="shared" si="5"/>
        <v>0</v>
      </c>
    </row>
    <row r="364" ht="20.25" hidden="1" customHeight="1" spans="1:5">
      <c r="A364" s="40" t="s">
        <v>675</v>
      </c>
      <c r="B364" s="41" t="s">
        <v>676</v>
      </c>
      <c r="C364" s="62">
        <f>IFERROR(VLOOKUP(A364,Sheet1!A:E,5,0),0)</f>
        <v>0</v>
      </c>
      <c r="D364" s="62"/>
      <c r="E364" s="62">
        <f t="shared" si="5"/>
        <v>0</v>
      </c>
    </row>
    <row r="365" ht="20.25" hidden="1" customHeight="1" spans="1:5">
      <c r="A365" s="40" t="s">
        <v>677</v>
      </c>
      <c r="B365" s="41" t="s">
        <v>207</v>
      </c>
      <c r="C365" s="62">
        <f>IFERROR(VLOOKUP(A365,Sheet1!A:E,5,0),0)</f>
        <v>0</v>
      </c>
      <c r="D365" s="62"/>
      <c r="E365" s="62">
        <f t="shared" si="5"/>
        <v>0</v>
      </c>
    </row>
    <row r="366" ht="20.25" hidden="1" customHeight="1" spans="1:5">
      <c r="A366" s="40" t="s">
        <v>678</v>
      </c>
      <c r="B366" s="41" t="s">
        <v>124</v>
      </c>
      <c r="C366" s="62">
        <f>IFERROR(VLOOKUP(A366,Sheet1!A:E,5,0),0)</f>
        <v>0</v>
      </c>
      <c r="D366" s="62"/>
      <c r="E366" s="62">
        <f t="shared" si="5"/>
        <v>0</v>
      </c>
    </row>
    <row r="367" ht="20.25" hidden="1" customHeight="1" spans="1:5">
      <c r="A367" s="40" t="s">
        <v>679</v>
      </c>
      <c r="B367" s="41" t="s">
        <v>680</v>
      </c>
      <c r="C367" s="62">
        <f>IFERROR(VLOOKUP(A367,Sheet1!A:E,5,0),0)</f>
        <v>0</v>
      </c>
      <c r="D367" s="62"/>
      <c r="E367" s="62">
        <f t="shared" si="5"/>
        <v>0</v>
      </c>
    </row>
    <row r="368" ht="20.25" hidden="1" customHeight="1" spans="1:5">
      <c r="A368" s="35" t="s">
        <v>681</v>
      </c>
      <c r="B368" s="39" t="s">
        <v>682</v>
      </c>
      <c r="C368" s="64">
        <f>SUM(C369:C375)</f>
        <v>0</v>
      </c>
      <c r="D368" s="64"/>
      <c r="E368" s="64">
        <f t="shared" si="5"/>
        <v>0</v>
      </c>
    </row>
    <row r="369" ht="20.25" hidden="1" customHeight="1" spans="1:5">
      <c r="A369" s="40" t="s">
        <v>683</v>
      </c>
      <c r="B369" s="41" t="s">
        <v>106</v>
      </c>
      <c r="C369" s="62">
        <f>IFERROR(VLOOKUP(A369,Sheet1!A:E,5,0),0)</f>
        <v>0</v>
      </c>
      <c r="D369" s="62"/>
      <c r="E369" s="62">
        <f t="shared" si="5"/>
        <v>0</v>
      </c>
    </row>
    <row r="370" ht="20.25" hidden="1" customHeight="1" spans="1:5">
      <c r="A370" s="40" t="s">
        <v>684</v>
      </c>
      <c r="B370" s="41" t="s">
        <v>108</v>
      </c>
      <c r="C370" s="62">
        <f>IFERROR(VLOOKUP(A370,Sheet1!A:E,5,0),0)</f>
        <v>0</v>
      </c>
      <c r="D370" s="62"/>
      <c r="E370" s="62">
        <f t="shared" si="5"/>
        <v>0</v>
      </c>
    </row>
    <row r="371" ht="20.25" hidden="1" customHeight="1" spans="1:5">
      <c r="A371" s="40" t="s">
        <v>685</v>
      </c>
      <c r="B371" s="41" t="s">
        <v>110</v>
      </c>
      <c r="C371" s="62">
        <f>IFERROR(VLOOKUP(A371,Sheet1!A:E,5,0),0)</f>
        <v>0</v>
      </c>
      <c r="D371" s="62"/>
      <c r="E371" s="62">
        <f t="shared" si="5"/>
        <v>0</v>
      </c>
    </row>
    <row r="372" ht="20.25" hidden="1" customHeight="1" spans="1:5">
      <c r="A372" s="40" t="s">
        <v>686</v>
      </c>
      <c r="B372" s="41" t="s">
        <v>687</v>
      </c>
      <c r="C372" s="62">
        <f>IFERROR(VLOOKUP(A372,Sheet1!A:E,5,0),0)</f>
        <v>0</v>
      </c>
      <c r="D372" s="62"/>
      <c r="E372" s="62">
        <f t="shared" si="5"/>
        <v>0</v>
      </c>
    </row>
    <row r="373" ht="20.25" hidden="1" customHeight="1" spans="1:5">
      <c r="A373" s="40" t="s">
        <v>688</v>
      </c>
      <c r="B373" s="41" t="s">
        <v>689</v>
      </c>
      <c r="C373" s="62">
        <f>IFERROR(VLOOKUP(A373,Sheet1!A:E,5,0),0)</f>
        <v>0</v>
      </c>
      <c r="D373" s="62"/>
      <c r="E373" s="62">
        <f t="shared" si="5"/>
        <v>0</v>
      </c>
    </row>
    <row r="374" ht="20.25" hidden="1" customHeight="1" spans="1:5">
      <c r="A374" s="40" t="s">
        <v>690</v>
      </c>
      <c r="B374" s="41" t="s">
        <v>124</v>
      </c>
      <c r="C374" s="62">
        <f>IFERROR(VLOOKUP(A374,Sheet1!A:E,5,0),0)</f>
        <v>0</v>
      </c>
      <c r="D374" s="62"/>
      <c r="E374" s="62">
        <f t="shared" si="5"/>
        <v>0</v>
      </c>
    </row>
    <row r="375" ht="20.25" hidden="1" customHeight="1" spans="1:5">
      <c r="A375" s="40" t="s">
        <v>691</v>
      </c>
      <c r="B375" s="41" t="s">
        <v>692</v>
      </c>
      <c r="C375" s="62">
        <f>IFERROR(VLOOKUP(A375,Sheet1!A:E,5,0),0)</f>
        <v>0</v>
      </c>
      <c r="D375" s="62"/>
      <c r="E375" s="62">
        <f t="shared" si="5"/>
        <v>0</v>
      </c>
    </row>
    <row r="376" ht="20.25" hidden="1" customHeight="1" spans="1:5">
      <c r="A376" s="35" t="s">
        <v>693</v>
      </c>
      <c r="B376" s="39" t="s">
        <v>694</v>
      </c>
      <c r="C376" s="64">
        <f>SUM(C377:C381)</f>
        <v>0</v>
      </c>
      <c r="D376" s="64"/>
      <c r="E376" s="64">
        <f t="shared" si="5"/>
        <v>0</v>
      </c>
    </row>
    <row r="377" ht="20.25" hidden="1" customHeight="1" spans="1:5">
      <c r="A377" s="40" t="s">
        <v>695</v>
      </c>
      <c r="B377" s="41" t="s">
        <v>106</v>
      </c>
      <c r="C377" s="62">
        <f>IFERROR(VLOOKUP(A377,Sheet1!A:E,5,0),0)</f>
        <v>0</v>
      </c>
      <c r="D377" s="62"/>
      <c r="E377" s="62">
        <f t="shared" si="5"/>
        <v>0</v>
      </c>
    </row>
    <row r="378" ht="20.25" hidden="1" customHeight="1" spans="1:5">
      <c r="A378" s="40" t="s">
        <v>696</v>
      </c>
      <c r="B378" s="41" t="s">
        <v>108</v>
      </c>
      <c r="C378" s="62">
        <f>IFERROR(VLOOKUP(A378,Sheet1!A:E,5,0),0)</f>
        <v>0</v>
      </c>
      <c r="D378" s="62"/>
      <c r="E378" s="62">
        <f t="shared" si="5"/>
        <v>0</v>
      </c>
    </row>
    <row r="379" ht="20.25" hidden="1" customHeight="1" spans="1:5">
      <c r="A379" s="40" t="s">
        <v>697</v>
      </c>
      <c r="B379" s="41" t="s">
        <v>207</v>
      </c>
      <c r="C379" s="62">
        <f>IFERROR(VLOOKUP(A379,Sheet1!A:E,5,0),0)</f>
        <v>0</v>
      </c>
      <c r="D379" s="62"/>
      <c r="E379" s="62">
        <f t="shared" si="5"/>
        <v>0</v>
      </c>
    </row>
    <row r="380" ht="20.25" hidden="1" customHeight="1" spans="1:5">
      <c r="A380" s="40" t="s">
        <v>698</v>
      </c>
      <c r="B380" s="41" t="s">
        <v>699</v>
      </c>
      <c r="C380" s="62">
        <f>IFERROR(VLOOKUP(A380,Sheet1!A:E,5,0),0)</f>
        <v>0</v>
      </c>
      <c r="D380" s="62"/>
      <c r="E380" s="62">
        <f t="shared" si="5"/>
        <v>0</v>
      </c>
    </row>
    <row r="381" ht="20.25" hidden="1" customHeight="1" spans="1:5">
      <c r="A381" s="40" t="s">
        <v>700</v>
      </c>
      <c r="B381" s="41" t="s">
        <v>701</v>
      </c>
      <c r="C381" s="62">
        <f>IFERROR(VLOOKUP(A381,Sheet1!A:E,5,0),0)</f>
        <v>0</v>
      </c>
      <c r="D381" s="62"/>
      <c r="E381" s="62">
        <f t="shared" si="5"/>
        <v>0</v>
      </c>
    </row>
    <row r="382" ht="20.25" customHeight="1" spans="1:5">
      <c r="A382" s="35" t="s">
        <v>702</v>
      </c>
      <c r="B382" s="39" t="s">
        <v>703</v>
      </c>
      <c r="C382" s="59">
        <f>SUM(C383:C384)</f>
        <v>210</v>
      </c>
      <c r="D382" s="59">
        <v>48</v>
      </c>
      <c r="E382" s="60">
        <f t="shared" si="5"/>
        <v>-57</v>
      </c>
    </row>
    <row r="383" s="45" customFormat="1" ht="20.25" hidden="1" customHeight="1" spans="1:8">
      <c r="A383" s="71" t="s">
        <v>704</v>
      </c>
      <c r="B383" s="72" t="s">
        <v>705</v>
      </c>
      <c r="C383" s="62">
        <f>IFERROR(VLOOKUP(A383,Sheet1!A:E,5,0),0)</f>
        <v>0</v>
      </c>
      <c r="D383" s="62"/>
      <c r="E383" s="62">
        <f t="shared" si="5"/>
        <v>0</v>
      </c>
      <c r="H383" s="73"/>
    </row>
    <row r="384" ht="20.25" customHeight="1" spans="1:5">
      <c r="A384" s="40" t="s">
        <v>706</v>
      </c>
      <c r="B384" s="41" t="s">
        <v>707</v>
      </c>
      <c r="C384" s="65">
        <f>IFERROR(VLOOKUP(A384,Sheet1!A:E,5,0),0)</f>
        <v>210</v>
      </c>
      <c r="D384" s="65">
        <v>48</v>
      </c>
      <c r="E384" s="67">
        <f t="shared" si="5"/>
        <v>-57</v>
      </c>
    </row>
    <row r="385" ht="20.25" customHeight="1" spans="1:5">
      <c r="A385" s="35" t="s">
        <v>708</v>
      </c>
      <c r="B385" s="39" t="s">
        <v>709</v>
      </c>
      <c r="C385" s="59">
        <f>C386+C391+C398+C404+C410+C414+C418+C422+C428+C435</f>
        <v>5444</v>
      </c>
      <c r="D385" s="59">
        <f>D391+D398+D418+D435+D428</f>
        <v>2274</v>
      </c>
      <c r="E385" s="60">
        <f t="shared" si="5"/>
        <v>-448</v>
      </c>
    </row>
    <row r="386" ht="20.25" hidden="1" customHeight="1" spans="1:5">
      <c r="A386" s="35" t="s">
        <v>710</v>
      </c>
      <c r="B386" s="39" t="s">
        <v>711</v>
      </c>
      <c r="C386" s="64">
        <f>SUM(C387:C390)</f>
        <v>0</v>
      </c>
      <c r="D386" s="64"/>
      <c r="E386" s="64">
        <f t="shared" si="5"/>
        <v>0</v>
      </c>
    </row>
    <row r="387" ht="20.25" hidden="1" customHeight="1" spans="1:5">
      <c r="A387" s="40" t="s">
        <v>712</v>
      </c>
      <c r="B387" s="41" t="s">
        <v>106</v>
      </c>
      <c r="C387" s="62">
        <f>IFERROR(VLOOKUP(A387,Sheet1!A:E,5,0),0)</f>
        <v>0</v>
      </c>
      <c r="D387" s="62"/>
      <c r="E387" s="62">
        <f t="shared" si="5"/>
        <v>0</v>
      </c>
    </row>
    <row r="388" ht="20.25" hidden="1" customHeight="1" spans="1:5">
      <c r="A388" s="40" t="s">
        <v>713</v>
      </c>
      <c r="B388" s="41" t="s">
        <v>108</v>
      </c>
      <c r="C388" s="62">
        <f>IFERROR(VLOOKUP(A388,Sheet1!A:E,5,0),0)</f>
        <v>0</v>
      </c>
      <c r="D388" s="62"/>
      <c r="E388" s="62">
        <f t="shared" si="5"/>
        <v>0</v>
      </c>
    </row>
    <row r="389" ht="20.25" hidden="1" customHeight="1" spans="1:5">
      <c r="A389" s="40" t="s">
        <v>714</v>
      </c>
      <c r="B389" s="41" t="s">
        <v>110</v>
      </c>
      <c r="C389" s="62">
        <f>IFERROR(VLOOKUP(A389,Sheet1!A:E,5,0),0)</f>
        <v>0</v>
      </c>
      <c r="D389" s="62"/>
      <c r="E389" s="62">
        <f t="shared" si="5"/>
        <v>0</v>
      </c>
    </row>
    <row r="390" ht="20.25" hidden="1" customHeight="1" spans="1:5">
      <c r="A390" s="40" t="s">
        <v>715</v>
      </c>
      <c r="B390" s="41" t="s">
        <v>716</v>
      </c>
      <c r="C390" s="62">
        <f>IFERROR(VLOOKUP(A390,Sheet1!A:E,5,0),0)</f>
        <v>0</v>
      </c>
      <c r="D390" s="62"/>
      <c r="E390" s="62">
        <f t="shared" si="5"/>
        <v>0</v>
      </c>
    </row>
    <row r="391" ht="20.25" customHeight="1" spans="1:5">
      <c r="A391" s="35" t="s">
        <v>717</v>
      </c>
      <c r="B391" s="39" t="s">
        <v>718</v>
      </c>
      <c r="C391" s="59">
        <f>SUM(C392:C397)</f>
        <v>4763</v>
      </c>
      <c r="D391" s="59">
        <f>SUBTOTAL(9,D392:D397)</f>
        <v>2171</v>
      </c>
      <c r="E391" s="60">
        <f t="shared" ref="E391:E454" si="6">D391-C391/2</f>
        <v>-210.5</v>
      </c>
    </row>
    <row r="392" ht="20.25" customHeight="1" spans="1:5">
      <c r="A392" s="40" t="s">
        <v>719</v>
      </c>
      <c r="B392" s="41" t="s">
        <v>720</v>
      </c>
      <c r="C392" s="65">
        <f>IFERROR(VLOOKUP(A392,Sheet1!A:E,5,0),0)</f>
        <v>151</v>
      </c>
      <c r="D392" s="65">
        <v>83</v>
      </c>
      <c r="E392" s="67">
        <f t="shared" si="6"/>
        <v>7.5</v>
      </c>
    </row>
    <row r="393" ht="20.25" customHeight="1" spans="1:5">
      <c r="A393" s="40" t="s">
        <v>721</v>
      </c>
      <c r="B393" s="41" t="s">
        <v>722</v>
      </c>
      <c r="C393" s="65">
        <f>IFERROR(VLOOKUP(A393,Sheet1!A:E,5,0),0)</f>
        <v>1325</v>
      </c>
      <c r="D393" s="65">
        <v>1044</v>
      </c>
      <c r="E393" s="67">
        <f t="shared" si="6"/>
        <v>381.5</v>
      </c>
    </row>
    <row r="394" ht="20.25" customHeight="1" spans="1:5">
      <c r="A394" s="40" t="s">
        <v>723</v>
      </c>
      <c r="B394" s="41" t="s">
        <v>724</v>
      </c>
      <c r="C394" s="65">
        <f>IFERROR(VLOOKUP(A394,Sheet1!A:E,5,0),0)</f>
        <v>731</v>
      </c>
      <c r="D394" s="65">
        <v>633</v>
      </c>
      <c r="E394" s="67">
        <f t="shared" si="6"/>
        <v>267.5</v>
      </c>
    </row>
    <row r="395" ht="20.25" customHeight="1" spans="1:5">
      <c r="A395" s="40" t="s">
        <v>725</v>
      </c>
      <c r="B395" s="41" t="s">
        <v>726</v>
      </c>
      <c r="C395" s="65">
        <f>IFERROR(VLOOKUP(A395,Sheet1!A:E,5,0),0)</f>
        <v>49</v>
      </c>
      <c r="D395" s="65">
        <v>1</v>
      </c>
      <c r="E395" s="67">
        <f t="shared" si="6"/>
        <v>-23.5</v>
      </c>
    </row>
    <row r="396" ht="21.95" customHeight="1" spans="1:5">
      <c r="A396" s="40" t="s">
        <v>727</v>
      </c>
      <c r="B396" s="41" t="s">
        <v>728</v>
      </c>
      <c r="C396" s="65">
        <v>0</v>
      </c>
      <c r="D396" s="65">
        <v>9</v>
      </c>
      <c r="E396" s="67">
        <f t="shared" si="6"/>
        <v>9</v>
      </c>
    </row>
    <row r="397" ht="20.25" customHeight="1" spans="1:6">
      <c r="A397" s="40" t="s">
        <v>729</v>
      </c>
      <c r="B397" s="41" t="s">
        <v>730</v>
      </c>
      <c r="C397" s="65">
        <f>IFERROR(VLOOKUP(A397,Sheet1!A:E,5,0),0)</f>
        <v>2507</v>
      </c>
      <c r="D397" s="65">
        <v>401</v>
      </c>
      <c r="E397" s="67">
        <f t="shared" si="6"/>
        <v>-852.5</v>
      </c>
      <c r="F397" s="76"/>
    </row>
    <row r="398" ht="20.25" customHeight="1" spans="1:5">
      <c r="A398" s="35" t="s">
        <v>731</v>
      </c>
      <c r="B398" s="39" t="s">
        <v>732</v>
      </c>
      <c r="C398" s="59">
        <f>SUM(C399:C403)</f>
        <v>27</v>
      </c>
      <c r="D398" s="59">
        <f>SUBTOTAL(9,D400:D402)</f>
        <v>3</v>
      </c>
      <c r="E398" s="60">
        <f t="shared" si="6"/>
        <v>-10.5</v>
      </c>
    </row>
    <row r="399" ht="20.25" hidden="1" customHeight="1" spans="1:5">
      <c r="A399" s="40" t="s">
        <v>733</v>
      </c>
      <c r="B399" s="41" t="s">
        <v>734</v>
      </c>
      <c r="C399" s="62">
        <f>IFERROR(VLOOKUP(A399,Sheet1!A:E,5,0),0)</f>
        <v>0</v>
      </c>
      <c r="D399" s="62"/>
      <c r="E399" s="62">
        <f t="shared" si="6"/>
        <v>0</v>
      </c>
    </row>
    <row r="400" ht="33.95" customHeight="1" spans="1:5">
      <c r="A400" s="40" t="s">
        <v>735</v>
      </c>
      <c r="B400" s="41" t="s">
        <v>736</v>
      </c>
      <c r="C400" s="65">
        <f>IFERROR(VLOOKUP(A400,Sheet1!A:E,5,0),0)</f>
        <v>27</v>
      </c>
      <c r="D400" s="65">
        <v>2</v>
      </c>
      <c r="E400" s="67">
        <f t="shared" si="6"/>
        <v>-11.5</v>
      </c>
    </row>
    <row r="401" ht="11.1" hidden="1" customHeight="1" spans="1:5">
      <c r="A401" s="40" t="s">
        <v>737</v>
      </c>
      <c r="B401" s="41" t="s">
        <v>738</v>
      </c>
      <c r="C401" s="62">
        <f>IFERROR(VLOOKUP(A401,Sheet1!A:E,5,0),0)</f>
        <v>0</v>
      </c>
      <c r="D401" s="62"/>
      <c r="E401" s="62">
        <f t="shared" si="6"/>
        <v>0</v>
      </c>
    </row>
    <row r="402" ht="23.1" customHeight="1" spans="1:5">
      <c r="A402" s="40" t="s">
        <v>739</v>
      </c>
      <c r="B402" s="41" t="s">
        <v>740</v>
      </c>
      <c r="C402" s="65">
        <v>0</v>
      </c>
      <c r="D402" s="65">
        <v>1</v>
      </c>
      <c r="E402" s="67">
        <f t="shared" si="6"/>
        <v>1</v>
      </c>
    </row>
    <row r="403" ht="11.1" hidden="1" customHeight="1" spans="1:5">
      <c r="A403" s="40" t="s">
        <v>741</v>
      </c>
      <c r="B403" s="41" t="s">
        <v>742</v>
      </c>
      <c r="C403" s="62">
        <f>IFERROR(VLOOKUP(A403,Sheet1!A:E,5,0),0)</f>
        <v>0</v>
      </c>
      <c r="D403" s="62"/>
      <c r="E403" s="62">
        <f t="shared" si="6"/>
        <v>0</v>
      </c>
    </row>
    <row r="404" ht="15" hidden="1" customHeight="1" spans="1:5">
      <c r="A404" s="35" t="s">
        <v>743</v>
      </c>
      <c r="B404" s="39" t="s">
        <v>744</v>
      </c>
      <c r="C404" s="64">
        <f>SUM(C405:C409)</f>
        <v>0</v>
      </c>
      <c r="D404" s="64"/>
      <c r="E404" s="64">
        <f t="shared" si="6"/>
        <v>0</v>
      </c>
    </row>
    <row r="405" ht="12" hidden="1" customHeight="1" spans="1:5">
      <c r="A405" s="40" t="s">
        <v>745</v>
      </c>
      <c r="B405" s="41" t="s">
        <v>746</v>
      </c>
      <c r="C405" s="62">
        <f>IFERROR(VLOOKUP(A405,Sheet1!A:E,5,0),0)</f>
        <v>0</v>
      </c>
      <c r="D405" s="62"/>
      <c r="E405" s="62">
        <f t="shared" si="6"/>
        <v>0</v>
      </c>
    </row>
    <row r="406" ht="12.95" hidden="1" customHeight="1" spans="1:5">
      <c r="A406" s="40" t="s">
        <v>747</v>
      </c>
      <c r="B406" s="41" t="s">
        <v>748</v>
      </c>
      <c r="C406" s="62">
        <f>IFERROR(VLOOKUP(A406,Sheet1!A:E,5,0),0)</f>
        <v>0</v>
      </c>
      <c r="D406" s="62"/>
      <c r="E406" s="62">
        <f t="shared" si="6"/>
        <v>0</v>
      </c>
    </row>
    <row r="407" ht="9" hidden="1" customHeight="1" spans="1:5">
      <c r="A407" s="40" t="s">
        <v>749</v>
      </c>
      <c r="B407" s="41" t="s">
        <v>750</v>
      </c>
      <c r="C407" s="62">
        <f>IFERROR(VLOOKUP(A407,Sheet1!A:E,5,0),0)</f>
        <v>0</v>
      </c>
      <c r="D407" s="62"/>
      <c r="E407" s="62">
        <f t="shared" si="6"/>
        <v>0</v>
      </c>
    </row>
    <row r="408" ht="14.1" hidden="1" customHeight="1" spans="1:5">
      <c r="A408" s="40" t="s">
        <v>751</v>
      </c>
      <c r="B408" s="41" t="s">
        <v>752</v>
      </c>
      <c r="C408" s="62">
        <f>IFERROR(VLOOKUP(A408,Sheet1!A:E,5,0),0)</f>
        <v>0</v>
      </c>
      <c r="D408" s="62"/>
      <c r="E408" s="62">
        <f t="shared" si="6"/>
        <v>0</v>
      </c>
    </row>
    <row r="409" ht="14.1" hidden="1" customHeight="1" spans="1:5">
      <c r="A409" s="40" t="s">
        <v>753</v>
      </c>
      <c r="B409" s="41" t="s">
        <v>754</v>
      </c>
      <c r="C409" s="62">
        <f>IFERROR(VLOOKUP(A409,Sheet1!A:E,5,0),0)</f>
        <v>0</v>
      </c>
      <c r="D409" s="62"/>
      <c r="E409" s="62">
        <f t="shared" si="6"/>
        <v>0</v>
      </c>
    </row>
    <row r="410" ht="14.1" hidden="1" customHeight="1" spans="1:5">
      <c r="A410" s="35" t="s">
        <v>755</v>
      </c>
      <c r="B410" s="39" t="s">
        <v>756</v>
      </c>
      <c r="C410" s="64">
        <f>SUM(C411:C413)</f>
        <v>0</v>
      </c>
      <c r="D410" s="64"/>
      <c r="E410" s="64">
        <f t="shared" si="6"/>
        <v>0</v>
      </c>
    </row>
    <row r="411" ht="11.1" hidden="1" customHeight="1" spans="1:5">
      <c r="A411" s="40" t="s">
        <v>757</v>
      </c>
      <c r="B411" s="41" t="s">
        <v>758</v>
      </c>
      <c r="C411" s="62">
        <f>IFERROR(VLOOKUP(A411,Sheet1!A:E,5,0),0)</f>
        <v>0</v>
      </c>
      <c r="D411" s="62"/>
      <c r="E411" s="62">
        <f t="shared" si="6"/>
        <v>0</v>
      </c>
    </row>
    <row r="412" ht="6" hidden="1" customHeight="1" spans="1:5">
      <c r="A412" s="40" t="s">
        <v>759</v>
      </c>
      <c r="B412" s="41" t="s">
        <v>760</v>
      </c>
      <c r="C412" s="62">
        <f>IFERROR(VLOOKUP(A412,Sheet1!A:E,5,0),0)</f>
        <v>0</v>
      </c>
      <c r="D412" s="62"/>
      <c r="E412" s="62">
        <f t="shared" si="6"/>
        <v>0</v>
      </c>
    </row>
    <row r="413" ht="9" hidden="1" customHeight="1" spans="1:5">
      <c r="A413" s="40" t="s">
        <v>761</v>
      </c>
      <c r="B413" s="41" t="s">
        <v>762</v>
      </c>
      <c r="C413" s="62">
        <f>IFERROR(VLOOKUP(A413,Sheet1!A:E,5,0),0)</f>
        <v>0</v>
      </c>
      <c r="D413" s="62"/>
      <c r="E413" s="62">
        <f t="shared" si="6"/>
        <v>0</v>
      </c>
    </row>
    <row r="414" ht="6" hidden="1" customHeight="1" spans="1:5">
      <c r="A414" s="35" t="s">
        <v>763</v>
      </c>
      <c r="B414" s="39" t="s">
        <v>764</v>
      </c>
      <c r="C414" s="64">
        <f>SUM(C415:C417)</f>
        <v>0</v>
      </c>
      <c r="D414" s="64"/>
      <c r="E414" s="64">
        <f t="shared" si="6"/>
        <v>0</v>
      </c>
    </row>
    <row r="415" ht="6.95" hidden="1" customHeight="1" spans="1:5">
      <c r="A415" s="40" t="s">
        <v>765</v>
      </c>
      <c r="B415" s="41" t="s">
        <v>766</v>
      </c>
      <c r="C415" s="62">
        <f>IFERROR(VLOOKUP(A415,Sheet1!A:E,5,0),0)</f>
        <v>0</v>
      </c>
      <c r="D415" s="62"/>
      <c r="E415" s="62">
        <f t="shared" si="6"/>
        <v>0</v>
      </c>
    </row>
    <row r="416" ht="11.1" hidden="1" customHeight="1" spans="1:5">
      <c r="A416" s="40" t="s">
        <v>767</v>
      </c>
      <c r="B416" s="41" t="s">
        <v>768</v>
      </c>
      <c r="C416" s="62">
        <f>IFERROR(VLOOKUP(A416,Sheet1!A:E,5,0),0)</f>
        <v>0</v>
      </c>
      <c r="D416" s="62"/>
      <c r="E416" s="62">
        <f t="shared" si="6"/>
        <v>0</v>
      </c>
    </row>
    <row r="417" ht="17.1" hidden="1" customHeight="1" spans="1:5">
      <c r="A417" s="40" t="s">
        <v>769</v>
      </c>
      <c r="B417" s="41" t="s">
        <v>770</v>
      </c>
      <c r="C417" s="62">
        <f>IFERROR(VLOOKUP(A417,Sheet1!A:E,5,0),0)</f>
        <v>0</v>
      </c>
      <c r="D417" s="62"/>
      <c r="E417" s="62">
        <f t="shared" si="6"/>
        <v>0</v>
      </c>
    </row>
    <row r="418" ht="20.25" customHeight="1" spans="1:5">
      <c r="A418" s="35" t="s">
        <v>771</v>
      </c>
      <c r="B418" s="39" t="s">
        <v>772</v>
      </c>
      <c r="C418" s="59">
        <f>SUM(C419:C421)</f>
        <v>4</v>
      </c>
      <c r="D418" s="59">
        <f>SUBTOTAL(9,D419)</f>
        <v>3</v>
      </c>
      <c r="E418" s="58">
        <f t="shared" si="6"/>
        <v>1</v>
      </c>
    </row>
    <row r="419" ht="20.25" customHeight="1" spans="1:5">
      <c r="A419" s="40" t="s">
        <v>773</v>
      </c>
      <c r="B419" s="41" t="s">
        <v>774</v>
      </c>
      <c r="C419" s="65">
        <f>IFERROR(VLOOKUP(A419,Sheet1!A:E,5,0),0)</f>
        <v>4</v>
      </c>
      <c r="D419" s="65">
        <v>3</v>
      </c>
      <c r="E419" s="58">
        <f t="shared" si="6"/>
        <v>1</v>
      </c>
    </row>
    <row r="420" ht="20.25" hidden="1" customHeight="1" spans="1:5">
      <c r="A420" s="40" t="s">
        <v>775</v>
      </c>
      <c r="B420" s="41" t="s">
        <v>776</v>
      </c>
      <c r="C420" s="62">
        <f>IFERROR(VLOOKUP(A420,Sheet1!A:E,5,0),0)</f>
        <v>0</v>
      </c>
      <c r="D420" s="62"/>
      <c r="E420" s="62">
        <f t="shared" si="6"/>
        <v>0</v>
      </c>
    </row>
    <row r="421" ht="20.25" hidden="1" customHeight="1" spans="1:5">
      <c r="A421" s="40" t="s">
        <v>777</v>
      </c>
      <c r="B421" s="41" t="s">
        <v>778</v>
      </c>
      <c r="C421" s="62">
        <f>IFERROR(VLOOKUP(A421,Sheet1!A:E,5,0),0)</f>
        <v>0</v>
      </c>
      <c r="D421" s="62"/>
      <c r="E421" s="62">
        <f t="shared" si="6"/>
        <v>0</v>
      </c>
    </row>
    <row r="422" ht="20.25" hidden="1" customHeight="1" spans="1:5">
      <c r="A422" s="35" t="s">
        <v>779</v>
      </c>
      <c r="B422" s="39" t="s">
        <v>780</v>
      </c>
      <c r="C422" s="64">
        <f>SUM(C423:C427)</f>
        <v>0</v>
      </c>
      <c r="D422" s="64"/>
      <c r="E422" s="64">
        <f t="shared" si="6"/>
        <v>0</v>
      </c>
    </row>
    <row r="423" ht="20.25" hidden="1" customHeight="1" spans="1:5">
      <c r="A423" s="40" t="s">
        <v>781</v>
      </c>
      <c r="B423" s="41" t="s">
        <v>782</v>
      </c>
      <c r="C423" s="62">
        <f>IFERROR(VLOOKUP(A423,Sheet1!A:E,5,0),0)</f>
        <v>0</v>
      </c>
      <c r="D423" s="62"/>
      <c r="E423" s="62">
        <f t="shared" si="6"/>
        <v>0</v>
      </c>
    </row>
    <row r="424" ht="20.25" hidden="1" customHeight="1" spans="1:5">
      <c r="A424" s="40" t="s">
        <v>783</v>
      </c>
      <c r="B424" s="41" t="s">
        <v>784</v>
      </c>
      <c r="C424" s="62">
        <f>IFERROR(VLOOKUP(A424,Sheet1!A:E,5,0),0)</f>
        <v>0</v>
      </c>
      <c r="D424" s="62"/>
      <c r="E424" s="62">
        <f t="shared" si="6"/>
        <v>0</v>
      </c>
    </row>
    <row r="425" ht="20.25" hidden="1" customHeight="1" spans="1:5">
      <c r="A425" s="40" t="s">
        <v>785</v>
      </c>
      <c r="B425" s="41" t="s">
        <v>786</v>
      </c>
      <c r="C425" s="62">
        <f>IFERROR(VLOOKUP(A425,Sheet1!A:E,5,0),0)</f>
        <v>0</v>
      </c>
      <c r="D425" s="62"/>
      <c r="E425" s="62">
        <f t="shared" si="6"/>
        <v>0</v>
      </c>
    </row>
    <row r="426" ht="20.25" hidden="1" customHeight="1" spans="1:5">
      <c r="A426" s="40" t="s">
        <v>787</v>
      </c>
      <c r="B426" s="41" t="s">
        <v>788</v>
      </c>
      <c r="C426" s="62">
        <f>IFERROR(VLOOKUP(A426,Sheet1!A:E,5,0),0)</f>
        <v>0</v>
      </c>
      <c r="D426" s="62"/>
      <c r="E426" s="62">
        <f t="shared" si="6"/>
        <v>0</v>
      </c>
    </row>
    <row r="427" ht="20.25" hidden="1" customHeight="1" spans="1:5">
      <c r="A427" s="40" t="s">
        <v>789</v>
      </c>
      <c r="B427" s="41" t="s">
        <v>790</v>
      </c>
      <c r="C427" s="62">
        <f>IFERROR(VLOOKUP(A427,Sheet1!A:E,5,0),0)</f>
        <v>0</v>
      </c>
      <c r="D427" s="62"/>
      <c r="E427" s="62">
        <f t="shared" si="6"/>
        <v>0</v>
      </c>
    </row>
    <row r="428" ht="20.25" customHeight="1" spans="1:5">
      <c r="A428" s="35" t="s">
        <v>791</v>
      </c>
      <c r="B428" s="39" t="s">
        <v>792</v>
      </c>
      <c r="C428" s="59">
        <f>SUM(C429:C434)</f>
        <v>343</v>
      </c>
      <c r="D428" s="59">
        <f>SUBTOTAL(9,D429:D434)</f>
        <v>17</v>
      </c>
      <c r="E428" s="60">
        <f t="shared" si="6"/>
        <v>-154.5</v>
      </c>
    </row>
    <row r="429" ht="20.25" customHeight="1" spans="1:5">
      <c r="A429" s="40" t="s">
        <v>793</v>
      </c>
      <c r="B429" s="41" t="s">
        <v>794</v>
      </c>
      <c r="C429" s="65">
        <f>IFERROR(VLOOKUP(A429,Sheet1!A:E,5,0),0)</f>
        <v>58</v>
      </c>
      <c r="D429" s="65">
        <v>0</v>
      </c>
      <c r="E429" s="67">
        <f t="shared" si="6"/>
        <v>-29</v>
      </c>
    </row>
    <row r="430" ht="20.25" hidden="1" customHeight="1" spans="1:5">
      <c r="A430" s="40" t="s">
        <v>795</v>
      </c>
      <c r="B430" s="41" t="s">
        <v>796</v>
      </c>
      <c r="C430" s="62">
        <f>IFERROR(VLOOKUP(A430,Sheet1!A:E,5,0),0)</f>
        <v>0</v>
      </c>
      <c r="D430" s="68"/>
      <c r="E430" s="68">
        <f t="shared" si="6"/>
        <v>0</v>
      </c>
    </row>
    <row r="431" ht="20.25" hidden="1" customHeight="1" spans="1:5">
      <c r="A431" s="40" t="s">
        <v>797</v>
      </c>
      <c r="B431" s="41" t="s">
        <v>798</v>
      </c>
      <c r="C431" s="62">
        <f>IFERROR(VLOOKUP(A431,Sheet1!A:E,5,0),0)</f>
        <v>0</v>
      </c>
      <c r="D431" s="62"/>
      <c r="E431" s="62">
        <f t="shared" si="6"/>
        <v>0</v>
      </c>
    </row>
    <row r="432" ht="20.25" hidden="1" customHeight="1" spans="1:5">
      <c r="A432" s="40" t="s">
        <v>799</v>
      </c>
      <c r="B432" s="41" t="s">
        <v>800</v>
      </c>
      <c r="C432" s="62">
        <f>IFERROR(VLOOKUP(A432,Sheet1!A:E,5,0),0)</f>
        <v>0</v>
      </c>
      <c r="D432" s="62"/>
      <c r="E432" s="62">
        <f t="shared" si="6"/>
        <v>0</v>
      </c>
    </row>
    <row r="433" ht="20.25" hidden="1" customHeight="1" spans="1:5">
      <c r="A433" s="40" t="s">
        <v>801</v>
      </c>
      <c r="B433" s="41" t="s">
        <v>802</v>
      </c>
      <c r="C433" s="62">
        <f>IFERROR(VLOOKUP(A433,Sheet1!A:E,5,0),0)</f>
        <v>0</v>
      </c>
      <c r="D433" s="62"/>
      <c r="E433" s="62">
        <f t="shared" si="6"/>
        <v>0</v>
      </c>
    </row>
    <row r="434" ht="20.25" customHeight="1" spans="1:5">
      <c r="A434" s="40" t="s">
        <v>803</v>
      </c>
      <c r="B434" s="41" t="s">
        <v>804</v>
      </c>
      <c r="C434" s="65">
        <f>IFERROR(VLOOKUP(A434,Sheet1!A:E,5,0),0)</f>
        <v>285</v>
      </c>
      <c r="D434" s="65">
        <v>17</v>
      </c>
      <c r="E434" s="67">
        <f t="shared" si="6"/>
        <v>-125.5</v>
      </c>
    </row>
    <row r="435" ht="20.25" customHeight="1" spans="1:6">
      <c r="A435" s="35" t="s">
        <v>805</v>
      </c>
      <c r="B435" s="39" t="s">
        <v>806</v>
      </c>
      <c r="C435" s="59">
        <f>C436</f>
        <v>307</v>
      </c>
      <c r="D435" s="59">
        <f>SUBTOTAL(9,D436)</f>
        <v>80</v>
      </c>
      <c r="E435" s="60">
        <f t="shared" si="6"/>
        <v>-73.5</v>
      </c>
      <c r="F435" s="46"/>
    </row>
    <row r="436" ht="20.25" customHeight="1" spans="1:5">
      <c r="A436" s="40" t="s">
        <v>807</v>
      </c>
      <c r="B436" s="41" t="s">
        <v>808</v>
      </c>
      <c r="C436" s="65">
        <f>IFERROR(VLOOKUP(A436,Sheet1!A:E,5,0),0)</f>
        <v>307</v>
      </c>
      <c r="D436" s="65">
        <v>80</v>
      </c>
      <c r="E436" s="67">
        <f t="shared" si="6"/>
        <v>-73.5</v>
      </c>
    </row>
    <row r="437" ht="20.25" hidden="1" customHeight="1" spans="1:5">
      <c r="A437" s="35" t="s">
        <v>809</v>
      </c>
      <c r="B437" s="39" t="s">
        <v>810</v>
      </c>
      <c r="C437" s="64">
        <f>C438+C443+C452+C458+C463+C468+C473+C480+C484+C488</f>
        <v>0</v>
      </c>
      <c r="D437" s="64"/>
      <c r="E437" s="64">
        <f t="shared" si="6"/>
        <v>0</v>
      </c>
    </row>
    <row r="438" ht="20.25" hidden="1" customHeight="1" spans="1:5">
      <c r="A438" s="35" t="s">
        <v>811</v>
      </c>
      <c r="B438" s="39" t="s">
        <v>812</v>
      </c>
      <c r="C438" s="64">
        <f>SUM(C439:C442)</f>
        <v>0</v>
      </c>
      <c r="D438" s="64"/>
      <c r="E438" s="64">
        <f t="shared" si="6"/>
        <v>0</v>
      </c>
    </row>
    <row r="439" ht="20.25" hidden="1" customHeight="1" spans="1:5">
      <c r="A439" s="40" t="s">
        <v>813</v>
      </c>
      <c r="B439" s="41" t="s">
        <v>106</v>
      </c>
      <c r="C439" s="62">
        <f>IFERROR(VLOOKUP(A439,Sheet1!A:E,5,0),0)</f>
        <v>0</v>
      </c>
      <c r="D439" s="62"/>
      <c r="E439" s="62">
        <f t="shared" si="6"/>
        <v>0</v>
      </c>
    </row>
    <row r="440" ht="20.25" hidden="1" customHeight="1" spans="1:5">
      <c r="A440" s="40" t="s">
        <v>814</v>
      </c>
      <c r="B440" s="41" t="s">
        <v>108</v>
      </c>
      <c r="C440" s="62">
        <f>IFERROR(VLOOKUP(A440,Sheet1!A:E,5,0),0)</f>
        <v>0</v>
      </c>
      <c r="D440" s="62"/>
      <c r="E440" s="62">
        <f t="shared" si="6"/>
        <v>0</v>
      </c>
    </row>
    <row r="441" ht="20.25" hidden="1" customHeight="1" spans="1:5">
      <c r="A441" s="40" t="s">
        <v>815</v>
      </c>
      <c r="B441" s="41" t="s">
        <v>110</v>
      </c>
      <c r="C441" s="62">
        <f>IFERROR(VLOOKUP(A441,Sheet1!A:E,5,0),0)</f>
        <v>0</v>
      </c>
      <c r="D441" s="62"/>
      <c r="E441" s="62">
        <f t="shared" si="6"/>
        <v>0</v>
      </c>
    </row>
    <row r="442" ht="20.25" hidden="1" customHeight="1" spans="1:5">
      <c r="A442" s="40" t="s">
        <v>816</v>
      </c>
      <c r="B442" s="41" t="s">
        <v>817</v>
      </c>
      <c r="C442" s="62">
        <f>IFERROR(VLOOKUP(A442,Sheet1!A:E,5,0),0)</f>
        <v>0</v>
      </c>
      <c r="D442" s="62"/>
      <c r="E442" s="62">
        <f t="shared" si="6"/>
        <v>0</v>
      </c>
    </row>
    <row r="443" ht="20.25" hidden="1" customHeight="1" spans="1:5">
      <c r="A443" s="35" t="s">
        <v>818</v>
      </c>
      <c r="B443" s="39" t="s">
        <v>819</v>
      </c>
      <c r="C443" s="64">
        <f>SUM(C444:C451)</f>
        <v>0</v>
      </c>
      <c r="D443" s="64"/>
      <c r="E443" s="64">
        <f t="shared" si="6"/>
        <v>0</v>
      </c>
    </row>
    <row r="444" ht="20.25" hidden="1" customHeight="1" spans="1:5">
      <c r="A444" s="40" t="s">
        <v>820</v>
      </c>
      <c r="B444" s="41" t="s">
        <v>821</v>
      </c>
      <c r="C444" s="62">
        <f>IFERROR(VLOOKUP(A444,Sheet1!A:E,5,0),0)</f>
        <v>0</v>
      </c>
      <c r="D444" s="62"/>
      <c r="E444" s="62">
        <f t="shared" si="6"/>
        <v>0</v>
      </c>
    </row>
    <row r="445" ht="20.25" hidden="1" customHeight="1" spans="1:5">
      <c r="A445" s="40" t="s">
        <v>822</v>
      </c>
      <c r="B445" s="41" t="s">
        <v>823</v>
      </c>
      <c r="C445" s="62">
        <f>IFERROR(VLOOKUP(A445,Sheet1!A:E,5,0),0)</f>
        <v>0</v>
      </c>
      <c r="D445" s="62"/>
      <c r="E445" s="62">
        <f t="shared" si="6"/>
        <v>0</v>
      </c>
    </row>
    <row r="446" ht="20.25" hidden="1" customHeight="1" spans="1:5">
      <c r="A446" s="40" t="s">
        <v>824</v>
      </c>
      <c r="B446" s="41" t="s">
        <v>825</v>
      </c>
      <c r="C446" s="62">
        <f>IFERROR(VLOOKUP(A446,Sheet1!A:E,5,0),0)</f>
        <v>0</v>
      </c>
      <c r="D446" s="62"/>
      <c r="E446" s="62">
        <f t="shared" si="6"/>
        <v>0</v>
      </c>
    </row>
    <row r="447" ht="20.25" hidden="1" customHeight="1" spans="1:5">
      <c r="A447" s="40" t="s">
        <v>826</v>
      </c>
      <c r="B447" s="41" t="s">
        <v>827</v>
      </c>
      <c r="C447" s="62">
        <f>IFERROR(VLOOKUP(A447,Sheet1!A:E,5,0),0)</f>
        <v>0</v>
      </c>
      <c r="D447" s="62"/>
      <c r="E447" s="62">
        <f t="shared" si="6"/>
        <v>0</v>
      </c>
    </row>
    <row r="448" ht="20.25" hidden="1" customHeight="1" spans="1:5">
      <c r="A448" s="40" t="s">
        <v>828</v>
      </c>
      <c r="B448" s="41" t="s">
        <v>829</v>
      </c>
      <c r="C448" s="62">
        <f>IFERROR(VLOOKUP(A448,Sheet1!A:E,5,0),0)</f>
        <v>0</v>
      </c>
      <c r="D448" s="62"/>
      <c r="E448" s="62">
        <f t="shared" si="6"/>
        <v>0</v>
      </c>
    </row>
    <row r="449" ht="20.25" hidden="1" customHeight="1" spans="1:5">
      <c r="A449" s="40" t="s">
        <v>830</v>
      </c>
      <c r="B449" s="41" t="s">
        <v>831</v>
      </c>
      <c r="C449" s="62">
        <f>IFERROR(VLOOKUP(A449,Sheet1!A:E,5,0),0)</f>
        <v>0</v>
      </c>
      <c r="D449" s="62"/>
      <c r="E449" s="62">
        <f t="shared" si="6"/>
        <v>0</v>
      </c>
    </row>
    <row r="450" s="45" customFormat="1" ht="20.25" hidden="1" customHeight="1" spans="1:8">
      <c r="A450" s="71" t="s">
        <v>832</v>
      </c>
      <c r="B450" s="72" t="s">
        <v>833</v>
      </c>
      <c r="C450" s="62">
        <f>IFERROR(VLOOKUP(A450,Sheet1!A:E,5,0),0)</f>
        <v>0</v>
      </c>
      <c r="D450" s="62"/>
      <c r="E450" s="62">
        <f t="shared" si="6"/>
        <v>0</v>
      </c>
      <c r="H450" s="73"/>
    </row>
    <row r="451" ht="20.25" hidden="1" customHeight="1" spans="1:5">
      <c r="A451" s="40" t="s">
        <v>834</v>
      </c>
      <c r="B451" s="41" t="s">
        <v>835</v>
      </c>
      <c r="C451" s="62">
        <f>IFERROR(VLOOKUP(A451,Sheet1!A:E,5,0),0)</f>
        <v>0</v>
      </c>
      <c r="D451" s="62"/>
      <c r="E451" s="62">
        <f t="shared" si="6"/>
        <v>0</v>
      </c>
    </row>
    <row r="452" ht="20.25" hidden="1" customHeight="1" spans="1:5">
      <c r="A452" s="35" t="s">
        <v>836</v>
      </c>
      <c r="B452" s="39" t="s">
        <v>837</v>
      </c>
      <c r="C452" s="64">
        <f>SUM(C453:C457)</f>
        <v>0</v>
      </c>
      <c r="D452" s="64"/>
      <c r="E452" s="64">
        <f t="shared" si="6"/>
        <v>0</v>
      </c>
    </row>
    <row r="453" ht="20.25" hidden="1" customHeight="1" spans="1:5">
      <c r="A453" s="40" t="s">
        <v>838</v>
      </c>
      <c r="B453" s="41" t="s">
        <v>821</v>
      </c>
      <c r="C453" s="62">
        <f>IFERROR(VLOOKUP(A453,Sheet1!A:E,5,0),0)</f>
        <v>0</v>
      </c>
      <c r="D453" s="62"/>
      <c r="E453" s="62">
        <f t="shared" si="6"/>
        <v>0</v>
      </c>
    </row>
    <row r="454" ht="20.25" hidden="1" customHeight="1" spans="1:5">
      <c r="A454" s="40" t="s">
        <v>839</v>
      </c>
      <c r="B454" s="41" t="s">
        <v>840</v>
      </c>
      <c r="C454" s="62">
        <f>IFERROR(VLOOKUP(A454,Sheet1!A:E,5,0),0)</f>
        <v>0</v>
      </c>
      <c r="D454" s="62"/>
      <c r="E454" s="62">
        <f t="shared" si="6"/>
        <v>0</v>
      </c>
    </row>
    <row r="455" ht="20.25" hidden="1" customHeight="1" spans="1:5">
      <c r="A455" s="40" t="s">
        <v>841</v>
      </c>
      <c r="B455" s="41" t="s">
        <v>842</v>
      </c>
      <c r="C455" s="62">
        <f>IFERROR(VLOOKUP(A455,Sheet1!A:E,5,0),0)</f>
        <v>0</v>
      </c>
      <c r="D455" s="62"/>
      <c r="E455" s="62">
        <f t="shared" ref="E455:E518" si="7">D455-C455/2</f>
        <v>0</v>
      </c>
    </row>
    <row r="456" ht="20.25" hidden="1" customHeight="1" spans="1:5">
      <c r="A456" s="40" t="s">
        <v>843</v>
      </c>
      <c r="B456" s="41" t="s">
        <v>844</v>
      </c>
      <c r="C456" s="62">
        <f>IFERROR(VLOOKUP(A456,Sheet1!A:E,5,0),0)</f>
        <v>0</v>
      </c>
      <c r="D456" s="62"/>
      <c r="E456" s="62">
        <f t="shared" si="7"/>
        <v>0</v>
      </c>
    </row>
    <row r="457" ht="20.25" hidden="1" customHeight="1" spans="1:5">
      <c r="A457" s="40" t="s">
        <v>845</v>
      </c>
      <c r="B457" s="41" t="s">
        <v>846</v>
      </c>
      <c r="C457" s="62">
        <f>IFERROR(VLOOKUP(A457,Sheet1!A:E,5,0),0)</f>
        <v>0</v>
      </c>
      <c r="D457" s="62"/>
      <c r="E457" s="62">
        <f t="shared" si="7"/>
        <v>0</v>
      </c>
    </row>
    <row r="458" ht="20.25" hidden="1" customHeight="1" spans="1:5">
      <c r="A458" s="35" t="s">
        <v>847</v>
      </c>
      <c r="B458" s="39" t="s">
        <v>848</v>
      </c>
      <c r="C458" s="64">
        <f>SUM(C459:C462)</f>
        <v>0</v>
      </c>
      <c r="D458" s="64"/>
      <c r="E458" s="64">
        <f t="shared" si="7"/>
        <v>0</v>
      </c>
    </row>
    <row r="459" ht="20.25" hidden="1" customHeight="1" spans="1:5">
      <c r="A459" s="40" t="s">
        <v>849</v>
      </c>
      <c r="B459" s="41" t="s">
        <v>821</v>
      </c>
      <c r="C459" s="62">
        <f>IFERROR(VLOOKUP(A459,Sheet1!A:E,5,0),0)</f>
        <v>0</v>
      </c>
      <c r="D459" s="62"/>
      <c r="E459" s="62">
        <f t="shared" si="7"/>
        <v>0</v>
      </c>
    </row>
    <row r="460" ht="20.25" hidden="1" customHeight="1" spans="1:5">
      <c r="A460" s="40" t="s">
        <v>850</v>
      </c>
      <c r="B460" s="41" t="s">
        <v>851</v>
      </c>
      <c r="C460" s="62">
        <f>IFERROR(VLOOKUP(A460,Sheet1!A:E,5,0),0)</f>
        <v>0</v>
      </c>
      <c r="D460" s="62"/>
      <c r="E460" s="62">
        <f t="shared" si="7"/>
        <v>0</v>
      </c>
    </row>
    <row r="461" s="45" customFormat="1" ht="20.25" hidden="1" customHeight="1" spans="1:8">
      <c r="A461" s="71" t="s">
        <v>852</v>
      </c>
      <c r="B461" s="72" t="s">
        <v>853</v>
      </c>
      <c r="C461" s="62">
        <f>IFERROR(VLOOKUP(A461,Sheet1!A:E,5,0),0)</f>
        <v>0</v>
      </c>
      <c r="D461" s="62"/>
      <c r="E461" s="62">
        <f t="shared" si="7"/>
        <v>0</v>
      </c>
      <c r="H461" s="73"/>
    </row>
    <row r="462" ht="20.25" hidden="1" customHeight="1" spans="1:5">
      <c r="A462" s="40" t="s">
        <v>854</v>
      </c>
      <c r="B462" s="41" t="s">
        <v>855</v>
      </c>
      <c r="C462" s="62">
        <f>IFERROR(VLOOKUP(A462,Sheet1!A:E,5,0),0)</f>
        <v>0</v>
      </c>
      <c r="D462" s="62"/>
      <c r="E462" s="62">
        <f t="shared" si="7"/>
        <v>0</v>
      </c>
    </row>
    <row r="463" ht="20.25" hidden="1" customHeight="1" spans="1:5">
      <c r="A463" s="35" t="s">
        <v>856</v>
      </c>
      <c r="B463" s="39" t="s">
        <v>857</v>
      </c>
      <c r="C463" s="64">
        <f>SUM(C464:C467)</f>
        <v>0</v>
      </c>
      <c r="D463" s="64"/>
      <c r="E463" s="64">
        <f t="shared" si="7"/>
        <v>0</v>
      </c>
    </row>
    <row r="464" ht="20.25" hidden="1" customHeight="1" spans="1:5">
      <c r="A464" s="40" t="s">
        <v>858</v>
      </c>
      <c r="B464" s="41" t="s">
        <v>821</v>
      </c>
      <c r="C464" s="62">
        <f>IFERROR(VLOOKUP(A464,Sheet1!A:E,5,0),0)</f>
        <v>0</v>
      </c>
      <c r="D464" s="62"/>
      <c r="E464" s="62">
        <f t="shared" si="7"/>
        <v>0</v>
      </c>
    </row>
    <row r="465" ht="20.25" hidden="1" customHeight="1" spans="1:5">
      <c r="A465" s="40" t="s">
        <v>859</v>
      </c>
      <c r="B465" s="41" t="s">
        <v>860</v>
      </c>
      <c r="C465" s="62">
        <f>IFERROR(VLOOKUP(A465,Sheet1!A:E,5,0),0)</f>
        <v>0</v>
      </c>
      <c r="D465" s="62"/>
      <c r="E465" s="62">
        <f t="shared" si="7"/>
        <v>0</v>
      </c>
    </row>
    <row r="466" ht="20.25" hidden="1" customHeight="1" spans="1:5">
      <c r="A466" s="40" t="s">
        <v>861</v>
      </c>
      <c r="B466" s="41" t="s">
        <v>862</v>
      </c>
      <c r="C466" s="62">
        <f>IFERROR(VLOOKUP(A466,Sheet1!A:E,5,0),0)</f>
        <v>0</v>
      </c>
      <c r="D466" s="62"/>
      <c r="E466" s="62">
        <f t="shared" si="7"/>
        <v>0</v>
      </c>
    </row>
    <row r="467" ht="20.25" hidden="1" customHeight="1" spans="1:5">
      <c r="A467" s="40" t="s">
        <v>863</v>
      </c>
      <c r="B467" s="41" t="s">
        <v>864</v>
      </c>
      <c r="C467" s="62">
        <f>IFERROR(VLOOKUP(A467,Sheet1!A:E,5,0),0)</f>
        <v>0</v>
      </c>
      <c r="D467" s="62"/>
      <c r="E467" s="62">
        <f t="shared" si="7"/>
        <v>0</v>
      </c>
    </row>
    <row r="468" ht="20.25" hidden="1" customHeight="1" spans="1:5">
      <c r="A468" s="35" t="s">
        <v>865</v>
      </c>
      <c r="B468" s="39" t="s">
        <v>866</v>
      </c>
      <c r="C468" s="64">
        <f>SUM(C469:C472)</f>
        <v>0</v>
      </c>
      <c r="D468" s="64"/>
      <c r="E468" s="64">
        <f t="shared" si="7"/>
        <v>0</v>
      </c>
    </row>
    <row r="469" ht="20.25" hidden="1" customHeight="1" spans="1:5">
      <c r="A469" s="40" t="s">
        <v>867</v>
      </c>
      <c r="B469" s="41" t="s">
        <v>868</v>
      </c>
      <c r="C469" s="62">
        <f>IFERROR(VLOOKUP(A469,Sheet1!A:E,5,0),0)</f>
        <v>0</v>
      </c>
      <c r="D469" s="62"/>
      <c r="E469" s="62">
        <f t="shared" si="7"/>
        <v>0</v>
      </c>
    </row>
    <row r="470" ht="20.25" hidden="1" customHeight="1" spans="1:5">
      <c r="A470" s="40" t="s">
        <v>869</v>
      </c>
      <c r="B470" s="41" t="s">
        <v>870</v>
      </c>
      <c r="C470" s="62">
        <f>IFERROR(VLOOKUP(A470,Sheet1!A:E,5,0),0)</f>
        <v>0</v>
      </c>
      <c r="D470" s="62"/>
      <c r="E470" s="62">
        <f t="shared" si="7"/>
        <v>0</v>
      </c>
    </row>
    <row r="471" ht="20.25" hidden="1" customHeight="1" spans="1:5">
      <c r="A471" s="40" t="s">
        <v>871</v>
      </c>
      <c r="B471" s="41" t="s">
        <v>872</v>
      </c>
      <c r="C471" s="62">
        <f>IFERROR(VLOOKUP(A471,Sheet1!A:E,5,0),0)</f>
        <v>0</v>
      </c>
      <c r="D471" s="62"/>
      <c r="E471" s="62">
        <f t="shared" si="7"/>
        <v>0</v>
      </c>
    </row>
    <row r="472" ht="20.25" hidden="1" customHeight="1" spans="1:5">
      <c r="A472" s="40" t="s">
        <v>873</v>
      </c>
      <c r="B472" s="41" t="s">
        <v>874</v>
      </c>
      <c r="C472" s="62">
        <f>IFERROR(VLOOKUP(A472,Sheet1!A:E,5,0),0)</f>
        <v>0</v>
      </c>
      <c r="D472" s="62"/>
      <c r="E472" s="62">
        <f t="shared" si="7"/>
        <v>0</v>
      </c>
    </row>
    <row r="473" ht="20.25" hidden="1" customHeight="1" spans="1:5">
      <c r="A473" s="35" t="s">
        <v>875</v>
      </c>
      <c r="B473" s="39" t="s">
        <v>876</v>
      </c>
      <c r="C473" s="64">
        <f>SUM(C474:C479)</f>
        <v>0</v>
      </c>
      <c r="D473" s="64"/>
      <c r="E473" s="64">
        <f t="shared" si="7"/>
        <v>0</v>
      </c>
    </row>
    <row r="474" ht="20.25" hidden="1" customHeight="1" spans="1:5">
      <c r="A474" s="40" t="s">
        <v>877</v>
      </c>
      <c r="B474" s="41" t="s">
        <v>821</v>
      </c>
      <c r="C474" s="62">
        <f>IFERROR(VLOOKUP(A474,Sheet1!A:E,5,0),0)</f>
        <v>0</v>
      </c>
      <c r="D474" s="62"/>
      <c r="E474" s="62">
        <f t="shared" si="7"/>
        <v>0</v>
      </c>
    </row>
    <row r="475" ht="20.25" hidden="1" customHeight="1" spans="1:5">
      <c r="A475" s="40" t="s">
        <v>878</v>
      </c>
      <c r="B475" s="41" t="s">
        <v>879</v>
      </c>
      <c r="C475" s="62">
        <f>IFERROR(VLOOKUP(A475,Sheet1!A:E,5,0),0)</f>
        <v>0</v>
      </c>
      <c r="D475" s="62"/>
      <c r="E475" s="62">
        <f t="shared" si="7"/>
        <v>0</v>
      </c>
    </row>
    <row r="476" ht="20.25" hidden="1" customHeight="1" spans="1:5">
      <c r="A476" s="40" t="s">
        <v>880</v>
      </c>
      <c r="B476" s="41" t="s">
        <v>881</v>
      </c>
      <c r="C476" s="62">
        <f>IFERROR(VLOOKUP(A476,Sheet1!A:E,5,0),0)</f>
        <v>0</v>
      </c>
      <c r="D476" s="62"/>
      <c r="E476" s="62">
        <f t="shared" si="7"/>
        <v>0</v>
      </c>
    </row>
    <row r="477" ht="20.25" hidden="1" customHeight="1" spans="1:5">
      <c r="A477" s="40" t="s">
        <v>882</v>
      </c>
      <c r="B477" s="41" t="s">
        <v>883</v>
      </c>
      <c r="C477" s="62">
        <f>IFERROR(VLOOKUP(A477,Sheet1!A:E,5,0),0)</f>
        <v>0</v>
      </c>
      <c r="D477" s="62"/>
      <c r="E477" s="62">
        <f t="shared" si="7"/>
        <v>0</v>
      </c>
    </row>
    <row r="478" ht="20.25" hidden="1" customHeight="1" spans="1:5">
      <c r="A478" s="40" t="s">
        <v>884</v>
      </c>
      <c r="B478" s="41" t="s">
        <v>885</v>
      </c>
      <c r="C478" s="62">
        <f>IFERROR(VLOOKUP(A478,Sheet1!A:E,5,0),0)</f>
        <v>0</v>
      </c>
      <c r="D478" s="62"/>
      <c r="E478" s="62">
        <f t="shared" si="7"/>
        <v>0</v>
      </c>
    </row>
    <row r="479" ht="20.25" hidden="1" customHeight="1" spans="1:5">
      <c r="A479" s="40" t="s">
        <v>886</v>
      </c>
      <c r="B479" s="41" t="s">
        <v>887</v>
      </c>
      <c r="C479" s="62">
        <f>IFERROR(VLOOKUP(A479,Sheet1!A:E,5,0),0)</f>
        <v>0</v>
      </c>
      <c r="D479" s="62"/>
      <c r="E479" s="62">
        <f t="shared" si="7"/>
        <v>0</v>
      </c>
    </row>
    <row r="480" ht="20.25" hidden="1" customHeight="1" spans="1:5">
      <c r="A480" s="35" t="s">
        <v>888</v>
      </c>
      <c r="B480" s="39" t="s">
        <v>889</v>
      </c>
      <c r="C480" s="64">
        <f>SUM(C481:C483)</f>
        <v>0</v>
      </c>
      <c r="D480" s="64"/>
      <c r="E480" s="64">
        <f t="shared" si="7"/>
        <v>0</v>
      </c>
    </row>
    <row r="481" ht="20.25" hidden="1" customHeight="1" spans="1:5">
      <c r="A481" s="40" t="s">
        <v>890</v>
      </c>
      <c r="B481" s="41" t="s">
        <v>891</v>
      </c>
      <c r="C481" s="62">
        <f>IFERROR(VLOOKUP(A481,Sheet1!A:E,5,0),0)</f>
        <v>0</v>
      </c>
      <c r="D481" s="62"/>
      <c r="E481" s="62">
        <f t="shared" si="7"/>
        <v>0</v>
      </c>
    </row>
    <row r="482" ht="20.25" hidden="1" customHeight="1" spans="1:5">
      <c r="A482" s="40" t="s">
        <v>892</v>
      </c>
      <c r="B482" s="41" t="s">
        <v>893</v>
      </c>
      <c r="C482" s="62">
        <f>IFERROR(VLOOKUP(A482,Sheet1!A:E,5,0),0)</f>
        <v>0</v>
      </c>
      <c r="D482" s="62"/>
      <c r="E482" s="62">
        <f t="shared" si="7"/>
        <v>0</v>
      </c>
    </row>
    <row r="483" ht="20.25" hidden="1" customHeight="1" spans="1:5">
      <c r="A483" s="40" t="s">
        <v>894</v>
      </c>
      <c r="B483" s="41" t="s">
        <v>895</v>
      </c>
      <c r="C483" s="62">
        <f>IFERROR(VLOOKUP(A483,Sheet1!A:E,5,0),0)</f>
        <v>0</v>
      </c>
      <c r="D483" s="62"/>
      <c r="E483" s="62">
        <f t="shared" si="7"/>
        <v>0</v>
      </c>
    </row>
    <row r="484" ht="20.25" hidden="1" customHeight="1" spans="1:5">
      <c r="A484" s="35" t="s">
        <v>896</v>
      </c>
      <c r="B484" s="39" t="s">
        <v>897</v>
      </c>
      <c r="C484" s="64">
        <f>SUM(C485:C487)</f>
        <v>0</v>
      </c>
      <c r="D484" s="64"/>
      <c r="E484" s="64">
        <f t="shared" si="7"/>
        <v>0</v>
      </c>
    </row>
    <row r="485" ht="20.25" hidden="1" customHeight="1" spans="1:5">
      <c r="A485" s="40" t="s">
        <v>898</v>
      </c>
      <c r="B485" s="41" t="s">
        <v>899</v>
      </c>
      <c r="C485" s="62">
        <f>IFERROR(VLOOKUP(A485,Sheet1!A:E,5,0),0)</f>
        <v>0</v>
      </c>
      <c r="D485" s="62"/>
      <c r="E485" s="62">
        <f t="shared" si="7"/>
        <v>0</v>
      </c>
    </row>
    <row r="486" ht="20.25" hidden="1" customHeight="1" spans="1:5">
      <c r="A486" s="40" t="s">
        <v>900</v>
      </c>
      <c r="B486" s="41" t="s">
        <v>901</v>
      </c>
      <c r="C486" s="62">
        <f>IFERROR(VLOOKUP(A486,Sheet1!A:E,5,0),0)</f>
        <v>0</v>
      </c>
      <c r="D486" s="62"/>
      <c r="E486" s="62">
        <f t="shared" si="7"/>
        <v>0</v>
      </c>
    </row>
    <row r="487" ht="20.25" hidden="1" customHeight="1" spans="1:5">
      <c r="A487" s="40" t="s">
        <v>902</v>
      </c>
      <c r="B487" s="41" t="s">
        <v>903</v>
      </c>
      <c r="C487" s="62">
        <f>IFERROR(VLOOKUP(A487,Sheet1!A:E,5,0),0)</f>
        <v>0</v>
      </c>
      <c r="D487" s="62"/>
      <c r="E487" s="62">
        <f t="shared" si="7"/>
        <v>0</v>
      </c>
    </row>
    <row r="488" ht="20.25" hidden="1" customHeight="1" spans="1:5">
      <c r="A488" s="35" t="s">
        <v>904</v>
      </c>
      <c r="B488" s="39" t="s">
        <v>905</v>
      </c>
      <c r="C488" s="64">
        <f>SUM(C489:C492)</f>
        <v>0</v>
      </c>
      <c r="D488" s="64"/>
      <c r="E488" s="64">
        <f t="shared" si="7"/>
        <v>0</v>
      </c>
    </row>
    <row r="489" ht="20.25" hidden="1" customHeight="1" spans="1:5">
      <c r="A489" s="40" t="s">
        <v>906</v>
      </c>
      <c r="B489" s="41" t="s">
        <v>907</v>
      </c>
      <c r="C489" s="62">
        <f>IFERROR(VLOOKUP(A489,Sheet1!A:E,5,0),0)</f>
        <v>0</v>
      </c>
      <c r="D489" s="62"/>
      <c r="E489" s="62">
        <f t="shared" si="7"/>
        <v>0</v>
      </c>
    </row>
    <row r="490" ht="20.25" hidden="1" customHeight="1" spans="1:5">
      <c r="A490" s="40" t="s">
        <v>908</v>
      </c>
      <c r="B490" s="41" t="s">
        <v>909</v>
      </c>
      <c r="C490" s="62">
        <f>IFERROR(VLOOKUP(A490,Sheet1!A:E,5,0),0)</f>
        <v>0</v>
      </c>
      <c r="D490" s="62"/>
      <c r="E490" s="62">
        <f t="shared" si="7"/>
        <v>0</v>
      </c>
    </row>
    <row r="491" ht="20.25" hidden="1" customHeight="1" spans="1:5">
      <c r="A491" s="40" t="s">
        <v>910</v>
      </c>
      <c r="B491" s="41" t="s">
        <v>911</v>
      </c>
      <c r="C491" s="62">
        <f>IFERROR(VLOOKUP(A491,Sheet1!A:E,5,0),0)</f>
        <v>0</v>
      </c>
      <c r="D491" s="62"/>
      <c r="E491" s="62">
        <f t="shared" si="7"/>
        <v>0</v>
      </c>
    </row>
    <row r="492" ht="20.25" hidden="1" customHeight="1" spans="1:5">
      <c r="A492" s="40" t="s">
        <v>912</v>
      </c>
      <c r="B492" s="41" t="s">
        <v>913</v>
      </c>
      <c r="C492" s="62">
        <f>IFERROR(VLOOKUP(A492,Sheet1!A:E,5,0),0)</f>
        <v>0</v>
      </c>
      <c r="D492" s="62"/>
      <c r="E492" s="62">
        <f t="shared" si="7"/>
        <v>0</v>
      </c>
    </row>
    <row r="493" ht="20.25" customHeight="1" spans="1:5">
      <c r="A493" s="40" t="s">
        <v>914</v>
      </c>
      <c r="B493" s="41" t="s">
        <v>915</v>
      </c>
      <c r="C493" s="65">
        <f>C546</f>
        <v>101</v>
      </c>
      <c r="D493" s="65">
        <f>D494+D546</f>
        <v>80</v>
      </c>
      <c r="E493" s="67">
        <f t="shared" si="7"/>
        <v>29.5</v>
      </c>
    </row>
    <row r="494" ht="20.1" customHeight="1" spans="1:5">
      <c r="A494" s="35" t="s">
        <v>916</v>
      </c>
      <c r="B494" s="39" t="s">
        <v>917</v>
      </c>
      <c r="C494" s="59">
        <v>0</v>
      </c>
      <c r="D494" s="59">
        <v>34</v>
      </c>
      <c r="E494" s="58">
        <f t="shared" si="7"/>
        <v>34</v>
      </c>
    </row>
    <row r="495" ht="35.1" hidden="1" customHeight="1" spans="1:5">
      <c r="A495" s="40" t="s">
        <v>918</v>
      </c>
      <c r="B495" s="41" t="s">
        <v>106</v>
      </c>
      <c r="C495" s="62">
        <f>IFERROR(VLOOKUP(A495,Sheet1!A:E,5,0),0)</f>
        <v>0</v>
      </c>
      <c r="D495" s="62"/>
      <c r="E495" s="62">
        <f t="shared" si="7"/>
        <v>0</v>
      </c>
    </row>
    <row r="496" ht="29.1" hidden="1" customHeight="1" spans="1:5">
      <c r="A496" s="40" t="s">
        <v>919</v>
      </c>
      <c r="B496" s="41" t="s">
        <v>108</v>
      </c>
      <c r="C496" s="62">
        <f>IFERROR(VLOOKUP(A496,Sheet1!A:E,5,0),0)</f>
        <v>0</v>
      </c>
      <c r="D496" s="62"/>
      <c r="E496" s="62">
        <f t="shared" si="7"/>
        <v>0</v>
      </c>
    </row>
    <row r="497" ht="33" hidden="1" customHeight="1" spans="1:5">
      <c r="A497" s="40" t="s">
        <v>920</v>
      </c>
      <c r="B497" s="41" t="s">
        <v>110</v>
      </c>
      <c r="C497" s="62">
        <f>IFERROR(VLOOKUP(A497,Sheet1!A:E,5,0),0)</f>
        <v>0</v>
      </c>
      <c r="D497" s="68"/>
      <c r="E497" s="68">
        <f t="shared" si="7"/>
        <v>0</v>
      </c>
    </row>
    <row r="498" ht="33" hidden="1" customHeight="1" spans="1:5">
      <c r="A498" s="40" t="s">
        <v>921</v>
      </c>
      <c r="B498" s="41" t="s">
        <v>922</v>
      </c>
      <c r="C498" s="62">
        <f>IFERROR(VLOOKUP(A498,Sheet1!A:E,5,0),0)</f>
        <v>0</v>
      </c>
      <c r="D498" s="62"/>
      <c r="E498" s="62">
        <f t="shared" si="7"/>
        <v>0</v>
      </c>
    </row>
    <row r="499" ht="21.95" hidden="1" customHeight="1" spans="1:5">
      <c r="A499" s="40" t="s">
        <v>923</v>
      </c>
      <c r="B499" s="41" t="s">
        <v>924</v>
      </c>
      <c r="C499" s="62">
        <f>IFERROR(VLOOKUP(A499,Sheet1!A:E,5,0),0)</f>
        <v>0</v>
      </c>
      <c r="D499" s="62"/>
      <c r="E499" s="62">
        <f t="shared" si="7"/>
        <v>0</v>
      </c>
    </row>
    <row r="500" ht="21" hidden="1" customHeight="1" spans="1:5">
      <c r="A500" s="40" t="s">
        <v>925</v>
      </c>
      <c r="B500" s="41" t="s">
        <v>926</v>
      </c>
      <c r="C500" s="62">
        <f>IFERROR(VLOOKUP(A500,Sheet1!A:E,5,0),0)</f>
        <v>0</v>
      </c>
      <c r="D500" s="62"/>
      <c r="E500" s="62">
        <f t="shared" si="7"/>
        <v>0</v>
      </c>
    </row>
    <row r="501" ht="24" hidden="1" customHeight="1" spans="1:5">
      <c r="A501" s="40" t="s">
        <v>927</v>
      </c>
      <c r="B501" s="41" t="s">
        <v>928</v>
      </c>
      <c r="C501" s="62">
        <f>IFERROR(VLOOKUP(A501,Sheet1!A:E,5,0),0)</f>
        <v>0</v>
      </c>
      <c r="D501" s="62"/>
      <c r="E501" s="62">
        <f t="shared" si="7"/>
        <v>0</v>
      </c>
    </row>
    <row r="502" ht="14.1" hidden="1" customHeight="1" spans="1:5">
      <c r="A502" s="40" t="s">
        <v>929</v>
      </c>
      <c r="B502" s="41" t="s">
        <v>930</v>
      </c>
      <c r="C502" s="62">
        <f>IFERROR(VLOOKUP(A502,Sheet1!A:E,5,0),0)</f>
        <v>0</v>
      </c>
      <c r="D502" s="62"/>
      <c r="E502" s="62">
        <f t="shared" si="7"/>
        <v>0</v>
      </c>
    </row>
    <row r="503" ht="15" hidden="1" customHeight="1" spans="1:5">
      <c r="A503" s="40" t="s">
        <v>931</v>
      </c>
      <c r="B503" s="41" t="s">
        <v>932</v>
      </c>
      <c r="C503" s="62">
        <f>IFERROR(VLOOKUP(A503,Sheet1!A:E,5,0),0)</f>
        <v>0</v>
      </c>
      <c r="D503" s="68"/>
      <c r="E503" s="68">
        <f t="shared" si="7"/>
        <v>0</v>
      </c>
    </row>
    <row r="504" ht="24" hidden="1" customHeight="1" spans="1:5">
      <c r="A504" s="40" t="s">
        <v>933</v>
      </c>
      <c r="B504" s="41" t="s">
        <v>934</v>
      </c>
      <c r="C504" s="62">
        <f>IFERROR(VLOOKUP(A504,Sheet1!A:E,5,0),0)</f>
        <v>0</v>
      </c>
      <c r="D504" s="62"/>
      <c r="E504" s="62">
        <f t="shared" si="7"/>
        <v>0</v>
      </c>
    </row>
    <row r="505" ht="26.1" hidden="1" customHeight="1" spans="1:5">
      <c r="A505" s="40" t="s">
        <v>935</v>
      </c>
      <c r="B505" s="41" t="s">
        <v>936</v>
      </c>
      <c r="C505" s="62">
        <f>IFERROR(VLOOKUP(A505,Sheet1!A:E,5,0),0)</f>
        <v>0</v>
      </c>
      <c r="D505" s="62"/>
      <c r="E505" s="62">
        <f t="shared" si="7"/>
        <v>0</v>
      </c>
    </row>
    <row r="506" ht="27.95" hidden="1" customHeight="1" spans="1:5">
      <c r="A506" s="40" t="s">
        <v>937</v>
      </c>
      <c r="B506" s="41" t="s">
        <v>938</v>
      </c>
      <c r="C506" s="62">
        <f>IFERROR(VLOOKUP(A506,Sheet1!A:E,5,0),0)</f>
        <v>0</v>
      </c>
      <c r="D506" s="62"/>
      <c r="E506" s="62">
        <f t="shared" si="7"/>
        <v>0</v>
      </c>
    </row>
    <row r="507" ht="26.1" hidden="1" customHeight="1" spans="1:5">
      <c r="A507" s="40" t="s">
        <v>939</v>
      </c>
      <c r="B507" s="41" t="s">
        <v>940</v>
      </c>
      <c r="C507" s="62">
        <f>IFERROR(VLOOKUP(A507,Sheet1!A:E,5,0),0)</f>
        <v>0</v>
      </c>
      <c r="D507" s="62"/>
      <c r="E507" s="62">
        <f t="shared" si="7"/>
        <v>0</v>
      </c>
    </row>
    <row r="508" ht="27.95" hidden="1" customHeight="1" spans="1:5">
      <c r="A508" s="40" t="s">
        <v>941</v>
      </c>
      <c r="B508" s="41" t="s">
        <v>942</v>
      </c>
      <c r="C508" s="62">
        <f>IFERROR(VLOOKUP(A508,Sheet1!A:E,5,0),0)</f>
        <v>0</v>
      </c>
      <c r="D508" s="62"/>
      <c r="E508" s="62">
        <f t="shared" si="7"/>
        <v>0</v>
      </c>
    </row>
    <row r="509" ht="20.1" customHeight="1" spans="1:5">
      <c r="A509" s="40" t="s">
        <v>943</v>
      </c>
      <c r="B509" s="41" t="s">
        <v>944</v>
      </c>
      <c r="C509" s="65">
        <v>0</v>
      </c>
      <c r="D509" s="65">
        <v>34</v>
      </c>
      <c r="E509" s="74">
        <f t="shared" si="7"/>
        <v>34</v>
      </c>
    </row>
    <row r="510" ht="24" hidden="1" customHeight="1" spans="1:5">
      <c r="A510" s="35" t="s">
        <v>945</v>
      </c>
      <c r="B510" s="39" t="s">
        <v>946</v>
      </c>
      <c r="C510" s="64">
        <f>SUM(C511:C517)</f>
        <v>0</v>
      </c>
      <c r="D510" s="64"/>
      <c r="E510" s="64">
        <f t="shared" si="7"/>
        <v>0</v>
      </c>
    </row>
    <row r="511" ht="18" hidden="1" customHeight="1" spans="1:5">
      <c r="A511" s="40" t="s">
        <v>947</v>
      </c>
      <c r="B511" s="41" t="s">
        <v>106</v>
      </c>
      <c r="C511" s="62">
        <f>IFERROR(VLOOKUP(A511,Sheet1!A:E,5,0),0)</f>
        <v>0</v>
      </c>
      <c r="D511" s="62"/>
      <c r="E511" s="62">
        <f t="shared" si="7"/>
        <v>0</v>
      </c>
    </row>
    <row r="512" ht="11.1" hidden="1" customHeight="1" spans="1:5">
      <c r="A512" s="40" t="s">
        <v>948</v>
      </c>
      <c r="B512" s="41" t="s">
        <v>108</v>
      </c>
      <c r="C512" s="62">
        <f>IFERROR(VLOOKUP(A512,Sheet1!A:E,5,0),0)</f>
        <v>0</v>
      </c>
      <c r="D512" s="62"/>
      <c r="E512" s="62">
        <f t="shared" si="7"/>
        <v>0</v>
      </c>
    </row>
    <row r="513" ht="12.95" hidden="1" customHeight="1" spans="1:5">
      <c r="A513" s="40" t="s">
        <v>949</v>
      </c>
      <c r="B513" s="41" t="s">
        <v>110</v>
      </c>
      <c r="C513" s="62">
        <f>IFERROR(VLOOKUP(A513,Sheet1!A:E,5,0),0)</f>
        <v>0</v>
      </c>
      <c r="D513" s="62"/>
      <c r="E513" s="62">
        <f t="shared" si="7"/>
        <v>0</v>
      </c>
    </row>
    <row r="514" ht="11.1" hidden="1" customHeight="1" spans="1:5">
      <c r="A514" s="40" t="s">
        <v>950</v>
      </c>
      <c r="B514" s="41" t="s">
        <v>951</v>
      </c>
      <c r="C514" s="62">
        <f>IFERROR(VLOOKUP(A514,Sheet1!A:E,5,0),0)</f>
        <v>0</v>
      </c>
      <c r="D514" s="62"/>
      <c r="E514" s="62">
        <f t="shared" si="7"/>
        <v>0</v>
      </c>
    </row>
    <row r="515" ht="15" hidden="1" customHeight="1" spans="1:5">
      <c r="A515" s="40" t="s">
        <v>952</v>
      </c>
      <c r="B515" s="41" t="s">
        <v>953</v>
      </c>
      <c r="C515" s="62">
        <f>IFERROR(VLOOKUP(A515,Sheet1!A:E,5,0),0)</f>
        <v>0</v>
      </c>
      <c r="D515" s="62"/>
      <c r="E515" s="62">
        <f t="shared" si="7"/>
        <v>0</v>
      </c>
    </row>
    <row r="516" ht="20.1" hidden="1" customHeight="1" spans="1:5">
      <c r="A516" s="40" t="s">
        <v>954</v>
      </c>
      <c r="B516" s="41" t="s">
        <v>955</v>
      </c>
      <c r="C516" s="62">
        <f>IFERROR(VLOOKUP(A516,Sheet1!A:E,5,0),0)</f>
        <v>0</v>
      </c>
      <c r="D516" s="62"/>
      <c r="E516" s="62">
        <f t="shared" si="7"/>
        <v>0</v>
      </c>
    </row>
    <row r="517" ht="15.95" hidden="1" customHeight="1" spans="1:5">
      <c r="A517" s="40" t="s">
        <v>956</v>
      </c>
      <c r="B517" s="41" t="s">
        <v>957</v>
      </c>
      <c r="C517" s="62">
        <f>IFERROR(VLOOKUP(A517,Sheet1!A:E,5,0),0)</f>
        <v>0</v>
      </c>
      <c r="D517" s="62"/>
      <c r="E517" s="62">
        <f t="shared" si="7"/>
        <v>0</v>
      </c>
    </row>
    <row r="518" ht="20.1" hidden="1" customHeight="1" spans="1:5">
      <c r="A518" s="35" t="s">
        <v>958</v>
      </c>
      <c r="B518" s="39" t="s">
        <v>959</v>
      </c>
      <c r="C518" s="64">
        <f>SUM(C519:C528)</f>
        <v>0</v>
      </c>
      <c r="D518" s="64"/>
      <c r="E518" s="64">
        <f t="shared" si="7"/>
        <v>0</v>
      </c>
    </row>
    <row r="519" ht="14.1" hidden="1" customHeight="1" spans="1:5">
      <c r="A519" s="40" t="s">
        <v>960</v>
      </c>
      <c r="B519" s="41" t="s">
        <v>106</v>
      </c>
      <c r="C519" s="62">
        <f>IFERROR(VLOOKUP(A519,Sheet1!A:E,5,0),0)</f>
        <v>0</v>
      </c>
      <c r="D519" s="62"/>
      <c r="E519" s="62">
        <f t="shared" ref="E519:E582" si="8">D519-C519/2</f>
        <v>0</v>
      </c>
    </row>
    <row r="520" ht="15" hidden="1" customHeight="1" spans="1:5">
      <c r="A520" s="40" t="s">
        <v>961</v>
      </c>
      <c r="B520" s="41" t="s">
        <v>108</v>
      </c>
      <c r="C520" s="62">
        <f>IFERROR(VLOOKUP(A520,Sheet1!A:E,5,0),0)</f>
        <v>0</v>
      </c>
      <c r="D520" s="62"/>
      <c r="E520" s="62">
        <f t="shared" si="8"/>
        <v>0</v>
      </c>
    </row>
    <row r="521" ht="14.1" hidden="1" customHeight="1" spans="1:5">
      <c r="A521" s="40" t="s">
        <v>962</v>
      </c>
      <c r="B521" s="41" t="s">
        <v>110</v>
      </c>
      <c r="C521" s="62">
        <f>IFERROR(VLOOKUP(A521,Sheet1!A:E,5,0),0)</f>
        <v>0</v>
      </c>
      <c r="D521" s="62"/>
      <c r="E521" s="62">
        <f t="shared" si="8"/>
        <v>0</v>
      </c>
    </row>
    <row r="522" ht="15.95" hidden="1" customHeight="1" spans="1:5">
      <c r="A522" s="40" t="s">
        <v>963</v>
      </c>
      <c r="B522" s="41" t="s">
        <v>964</v>
      </c>
      <c r="C522" s="62">
        <f>IFERROR(VLOOKUP(A522,Sheet1!A:E,5,0),0)</f>
        <v>0</v>
      </c>
      <c r="D522" s="62"/>
      <c r="E522" s="62">
        <f t="shared" si="8"/>
        <v>0</v>
      </c>
    </row>
    <row r="523" ht="18" hidden="1" customHeight="1" spans="1:5">
      <c r="A523" s="40" t="s">
        <v>965</v>
      </c>
      <c r="B523" s="41" t="s">
        <v>966</v>
      </c>
      <c r="C523" s="62">
        <f>IFERROR(VLOOKUP(A523,Sheet1!A:E,5,0),0)</f>
        <v>0</v>
      </c>
      <c r="D523" s="62"/>
      <c r="E523" s="62">
        <f t="shared" si="8"/>
        <v>0</v>
      </c>
    </row>
    <row r="524" ht="9" hidden="1" customHeight="1" spans="1:5">
      <c r="A524" s="40" t="s">
        <v>967</v>
      </c>
      <c r="B524" s="41" t="s">
        <v>968</v>
      </c>
      <c r="C524" s="62">
        <f>IFERROR(VLOOKUP(A524,Sheet1!A:E,5,0),0)</f>
        <v>0</v>
      </c>
      <c r="D524" s="62"/>
      <c r="E524" s="62">
        <f t="shared" si="8"/>
        <v>0</v>
      </c>
    </row>
    <row r="525" ht="12" hidden="1" customHeight="1" spans="1:5">
      <c r="A525" s="40" t="s">
        <v>969</v>
      </c>
      <c r="B525" s="41" t="s">
        <v>970</v>
      </c>
      <c r="C525" s="62">
        <f>IFERROR(VLOOKUP(A525,Sheet1!A:E,5,0),0)</f>
        <v>0</v>
      </c>
      <c r="D525" s="62"/>
      <c r="E525" s="62">
        <f t="shared" si="8"/>
        <v>0</v>
      </c>
    </row>
    <row r="526" ht="9.95" hidden="1" customHeight="1" spans="1:5">
      <c r="A526" s="40" t="s">
        <v>971</v>
      </c>
      <c r="B526" s="41" t="s">
        <v>972</v>
      </c>
      <c r="C526" s="62">
        <f>IFERROR(VLOOKUP(A526,Sheet1!A:E,5,0),0)</f>
        <v>0</v>
      </c>
      <c r="D526" s="62"/>
      <c r="E526" s="62">
        <f t="shared" si="8"/>
        <v>0</v>
      </c>
    </row>
    <row r="527" ht="12.95" hidden="1" customHeight="1" spans="1:5">
      <c r="A527" s="40" t="s">
        <v>973</v>
      </c>
      <c r="B527" s="41" t="s">
        <v>974</v>
      </c>
      <c r="C527" s="62">
        <f>IFERROR(VLOOKUP(A527,Sheet1!A:E,5,0),0)</f>
        <v>0</v>
      </c>
      <c r="D527" s="62"/>
      <c r="E527" s="62">
        <f t="shared" si="8"/>
        <v>0</v>
      </c>
    </row>
    <row r="528" ht="14.1" hidden="1" customHeight="1" spans="1:5">
      <c r="A528" s="40" t="s">
        <v>975</v>
      </c>
      <c r="B528" s="41" t="s">
        <v>976</v>
      </c>
      <c r="C528" s="62">
        <f>IFERROR(VLOOKUP(A528,Sheet1!A:E,5,0),0)</f>
        <v>0</v>
      </c>
      <c r="D528" s="62"/>
      <c r="E528" s="62">
        <f t="shared" si="8"/>
        <v>0</v>
      </c>
    </row>
    <row r="529" ht="12.95" hidden="1" customHeight="1" spans="1:5">
      <c r="A529" s="35" t="s">
        <v>977</v>
      </c>
      <c r="B529" s="39" t="s">
        <v>978</v>
      </c>
      <c r="C529" s="64">
        <f>SUM(C530:C537)</f>
        <v>0</v>
      </c>
      <c r="D529" s="64"/>
      <c r="E529" s="64">
        <f t="shared" si="8"/>
        <v>0</v>
      </c>
    </row>
    <row r="530" ht="12.95" hidden="1" customHeight="1" spans="1:5">
      <c r="A530" s="40" t="s">
        <v>979</v>
      </c>
      <c r="B530" s="41" t="s">
        <v>106</v>
      </c>
      <c r="C530" s="62">
        <f>IFERROR(VLOOKUP(A530,Sheet1!A:E,5,0),0)</f>
        <v>0</v>
      </c>
      <c r="D530" s="62"/>
      <c r="E530" s="62">
        <f t="shared" si="8"/>
        <v>0</v>
      </c>
    </row>
    <row r="531" ht="15" hidden="1" customHeight="1" spans="1:5">
      <c r="A531" s="40" t="s">
        <v>980</v>
      </c>
      <c r="B531" s="41" t="s">
        <v>108</v>
      </c>
      <c r="C531" s="62">
        <f>IFERROR(VLOOKUP(A531,Sheet1!A:E,5,0),0)</f>
        <v>0</v>
      </c>
      <c r="D531" s="62"/>
      <c r="E531" s="62">
        <f t="shared" si="8"/>
        <v>0</v>
      </c>
    </row>
    <row r="532" ht="11.1" hidden="1" customHeight="1" spans="1:5">
      <c r="A532" s="40" t="s">
        <v>981</v>
      </c>
      <c r="B532" s="41" t="s">
        <v>110</v>
      </c>
      <c r="C532" s="62">
        <f>IFERROR(VLOOKUP(A532,Sheet1!A:E,5,0),0)</f>
        <v>0</v>
      </c>
      <c r="D532" s="62"/>
      <c r="E532" s="62">
        <f t="shared" si="8"/>
        <v>0</v>
      </c>
    </row>
    <row r="533" ht="12.95" hidden="1" customHeight="1" spans="1:5">
      <c r="A533" s="40" t="s">
        <v>982</v>
      </c>
      <c r="B533" s="41" t="s">
        <v>983</v>
      </c>
      <c r="C533" s="62">
        <f>IFERROR(VLOOKUP(A533,Sheet1!A:E,5,0),0)</f>
        <v>0</v>
      </c>
      <c r="D533" s="62"/>
      <c r="E533" s="62">
        <f t="shared" si="8"/>
        <v>0</v>
      </c>
    </row>
    <row r="534" ht="15" hidden="1" customHeight="1" spans="1:5">
      <c r="A534" s="40" t="s">
        <v>984</v>
      </c>
      <c r="B534" s="41" t="s">
        <v>985</v>
      </c>
      <c r="C534" s="62">
        <f>IFERROR(VLOOKUP(A534,Sheet1!A:E,5,0),0)</f>
        <v>0</v>
      </c>
      <c r="D534" s="62"/>
      <c r="E534" s="62">
        <f t="shared" si="8"/>
        <v>0</v>
      </c>
    </row>
    <row r="535" ht="15.95" hidden="1" customHeight="1" spans="1:5">
      <c r="A535" s="40" t="s">
        <v>986</v>
      </c>
      <c r="B535" s="41" t="s">
        <v>987</v>
      </c>
      <c r="C535" s="62">
        <f>IFERROR(VLOOKUP(A535,Sheet1!A:E,5,0),0)</f>
        <v>0</v>
      </c>
      <c r="D535" s="62"/>
      <c r="E535" s="62">
        <f t="shared" si="8"/>
        <v>0</v>
      </c>
    </row>
    <row r="536" ht="21.95" hidden="1" customHeight="1" spans="1:5">
      <c r="A536" s="40" t="s">
        <v>988</v>
      </c>
      <c r="B536" s="41" t="s">
        <v>989</v>
      </c>
      <c r="C536" s="62">
        <f>IFERROR(VLOOKUP(A536,Sheet1!A:E,5,0),0)</f>
        <v>0</v>
      </c>
      <c r="D536" s="62"/>
      <c r="E536" s="62">
        <f t="shared" si="8"/>
        <v>0</v>
      </c>
    </row>
    <row r="537" ht="6.95" hidden="1" customHeight="1" spans="1:5">
      <c r="A537" s="40" t="s">
        <v>990</v>
      </c>
      <c r="B537" s="41" t="s">
        <v>991</v>
      </c>
      <c r="C537" s="62">
        <f>IFERROR(VLOOKUP(A537,Sheet1!A:E,5,0),0)</f>
        <v>0</v>
      </c>
      <c r="D537" s="62"/>
      <c r="E537" s="62">
        <f t="shared" si="8"/>
        <v>0</v>
      </c>
    </row>
    <row r="538" ht="14.1" hidden="1" customHeight="1" spans="1:5">
      <c r="A538" s="35" t="s">
        <v>992</v>
      </c>
      <c r="B538" s="39" t="s">
        <v>993</v>
      </c>
      <c r="C538" s="64">
        <f>SUM(C539:C545)</f>
        <v>0</v>
      </c>
      <c r="D538" s="64"/>
      <c r="E538" s="64">
        <f t="shared" si="8"/>
        <v>0</v>
      </c>
    </row>
    <row r="539" ht="9" hidden="1" customHeight="1" spans="1:5">
      <c r="A539" s="40" t="s">
        <v>994</v>
      </c>
      <c r="B539" s="41" t="s">
        <v>106</v>
      </c>
      <c r="C539" s="62">
        <f>IFERROR(VLOOKUP(A539,Sheet1!A:E,5,0),0)</f>
        <v>0</v>
      </c>
      <c r="D539" s="62"/>
      <c r="E539" s="62">
        <f t="shared" si="8"/>
        <v>0</v>
      </c>
    </row>
    <row r="540" ht="12.95" hidden="1" customHeight="1" spans="1:5">
      <c r="A540" s="40" t="s">
        <v>995</v>
      </c>
      <c r="B540" s="41" t="s">
        <v>108</v>
      </c>
      <c r="C540" s="62">
        <f>IFERROR(VLOOKUP(A540,Sheet1!A:E,5,0),0)</f>
        <v>0</v>
      </c>
      <c r="D540" s="62"/>
      <c r="E540" s="62">
        <f t="shared" si="8"/>
        <v>0</v>
      </c>
    </row>
    <row r="541" ht="12.95" hidden="1" customHeight="1" spans="1:5">
      <c r="A541" s="40" t="s">
        <v>996</v>
      </c>
      <c r="B541" s="41" t="s">
        <v>110</v>
      </c>
      <c r="C541" s="62">
        <f>IFERROR(VLOOKUP(A541,Sheet1!A:E,5,0),0)</f>
        <v>0</v>
      </c>
      <c r="D541" s="62"/>
      <c r="E541" s="62">
        <f t="shared" si="8"/>
        <v>0</v>
      </c>
    </row>
    <row r="542" ht="14.1" hidden="1" customHeight="1" spans="1:5">
      <c r="A542" s="40" t="s">
        <v>997</v>
      </c>
      <c r="B542" s="41" t="s">
        <v>998</v>
      </c>
      <c r="C542" s="62">
        <f>IFERROR(VLOOKUP(A542,Sheet1!A:E,5,0),0)</f>
        <v>0</v>
      </c>
      <c r="D542" s="62"/>
      <c r="E542" s="62">
        <f t="shared" si="8"/>
        <v>0</v>
      </c>
    </row>
    <row r="543" s="45" customFormat="1" ht="15" hidden="1" customHeight="1" spans="1:8">
      <c r="A543" s="71" t="s">
        <v>999</v>
      </c>
      <c r="B543" s="72" t="s">
        <v>1000</v>
      </c>
      <c r="C543" s="62">
        <f>IFERROR(VLOOKUP(A543,Sheet1!A:E,5,0),0)</f>
        <v>0</v>
      </c>
      <c r="D543" s="62"/>
      <c r="E543" s="62">
        <f t="shared" si="8"/>
        <v>0</v>
      </c>
      <c r="H543" s="73"/>
    </row>
    <row r="544" ht="14.1" hidden="1" customHeight="1" spans="1:5">
      <c r="A544" s="40" t="s">
        <v>1001</v>
      </c>
      <c r="B544" s="41" t="s">
        <v>1002</v>
      </c>
      <c r="C544" s="62">
        <f>IFERROR(VLOOKUP(A544,Sheet1!A:E,5,0),0)</f>
        <v>0</v>
      </c>
      <c r="D544" s="62"/>
      <c r="E544" s="62">
        <f t="shared" si="8"/>
        <v>0</v>
      </c>
    </row>
    <row r="545" ht="9" hidden="1" customHeight="1" spans="1:5">
      <c r="A545" s="40" t="s">
        <v>1003</v>
      </c>
      <c r="B545" s="41" t="s">
        <v>1004</v>
      </c>
      <c r="C545" s="62">
        <f>IFERROR(VLOOKUP(A545,Sheet1!A:E,5,0),0)</f>
        <v>0</v>
      </c>
      <c r="D545" s="62"/>
      <c r="E545" s="62">
        <f t="shared" si="8"/>
        <v>0</v>
      </c>
    </row>
    <row r="546" ht="24" customHeight="1" spans="1:5">
      <c r="A546" s="35" t="s">
        <v>1005</v>
      </c>
      <c r="B546" s="39" t="s">
        <v>1006</v>
      </c>
      <c r="C546" s="59">
        <f>SUM(C547:C549)</f>
        <v>101</v>
      </c>
      <c r="D546" s="59">
        <v>46</v>
      </c>
      <c r="E546" s="60">
        <f t="shared" si="8"/>
        <v>-4.5</v>
      </c>
    </row>
    <row r="547" ht="12" hidden="1" customHeight="1" spans="1:5">
      <c r="A547" s="40" t="s">
        <v>1007</v>
      </c>
      <c r="B547" s="41" t="s">
        <v>1008</v>
      </c>
      <c r="C547" s="62">
        <f>IFERROR(VLOOKUP(A547,Sheet1!A:E,5,0),0)</f>
        <v>0</v>
      </c>
      <c r="D547" s="62"/>
      <c r="E547" s="62">
        <f t="shared" si="8"/>
        <v>0</v>
      </c>
    </row>
    <row r="548" ht="9.95" hidden="1" customHeight="1" spans="1:5">
      <c r="A548" s="40" t="s">
        <v>1009</v>
      </c>
      <c r="B548" s="41" t="s">
        <v>1010</v>
      </c>
      <c r="C548" s="62">
        <f>IFERROR(VLOOKUP(A548,Sheet1!A:E,5,0),0)</f>
        <v>0</v>
      </c>
      <c r="D548" s="62"/>
      <c r="E548" s="62">
        <f t="shared" si="8"/>
        <v>0</v>
      </c>
    </row>
    <row r="549" ht="20.25" customHeight="1" spans="1:5">
      <c r="A549" s="40" t="s">
        <v>1011</v>
      </c>
      <c r="B549" s="41" t="s">
        <v>1012</v>
      </c>
      <c r="C549" s="65">
        <f>IFERROR(VLOOKUP(A549,Sheet1!A:E,5,0),0)</f>
        <v>101</v>
      </c>
      <c r="D549" s="65">
        <v>46</v>
      </c>
      <c r="E549" s="67">
        <f t="shared" si="8"/>
        <v>-4.5</v>
      </c>
    </row>
    <row r="550" ht="20.25" customHeight="1" spans="1:6">
      <c r="A550" s="35" t="s">
        <v>1013</v>
      </c>
      <c r="B550" s="39" t="s">
        <v>1014</v>
      </c>
      <c r="C550" s="59">
        <f>C551+C570+C578+C580+C591+C595+C605+C613+C620+C628+C637+C642+C645+C648+C651+C654+C657+C661+C665+C673+C676</f>
        <v>3417</v>
      </c>
      <c r="D550" s="59">
        <f>D551+D570+D580+D605+D620+D642+D676+D648</f>
        <v>918.6</v>
      </c>
      <c r="E550" s="60">
        <f t="shared" si="8"/>
        <v>-789.9</v>
      </c>
      <c r="F550" s="61"/>
    </row>
    <row r="551" ht="20.25" customHeight="1" spans="1:5">
      <c r="A551" s="35" t="s">
        <v>1015</v>
      </c>
      <c r="B551" s="39" t="s">
        <v>1016</v>
      </c>
      <c r="C551" s="59">
        <f>SUM(C552:C569)</f>
        <v>39</v>
      </c>
      <c r="D551" s="59">
        <v>16</v>
      </c>
      <c r="E551" s="60">
        <f t="shared" si="8"/>
        <v>-3.5</v>
      </c>
    </row>
    <row r="552" ht="20.25" hidden="1" customHeight="1" spans="1:5">
      <c r="A552" s="40" t="s">
        <v>1017</v>
      </c>
      <c r="B552" s="41" t="s">
        <v>106</v>
      </c>
      <c r="C552" s="62">
        <f>IFERROR(VLOOKUP(A552,Sheet1!A:E,5,0),0)</f>
        <v>0</v>
      </c>
      <c r="D552" s="62"/>
      <c r="E552" s="62">
        <f t="shared" si="8"/>
        <v>0</v>
      </c>
    </row>
    <row r="553" ht="20.25" hidden="1" customHeight="1" spans="1:5">
      <c r="A553" s="40" t="s">
        <v>1018</v>
      </c>
      <c r="B553" s="41" t="s">
        <v>108</v>
      </c>
      <c r="C553" s="62">
        <f>IFERROR(VLOOKUP(A553,Sheet1!A:E,5,0),0)</f>
        <v>0</v>
      </c>
      <c r="D553" s="62"/>
      <c r="E553" s="62">
        <f t="shared" si="8"/>
        <v>0</v>
      </c>
    </row>
    <row r="554" ht="20.25" hidden="1" customHeight="1" spans="1:5">
      <c r="A554" s="40" t="s">
        <v>1019</v>
      </c>
      <c r="B554" s="41" t="s">
        <v>110</v>
      </c>
      <c r="C554" s="62">
        <f>IFERROR(VLOOKUP(A554,Sheet1!A:E,5,0),0)</f>
        <v>0</v>
      </c>
      <c r="D554" s="62"/>
      <c r="E554" s="62">
        <f t="shared" si="8"/>
        <v>0</v>
      </c>
    </row>
    <row r="555" ht="20.25" hidden="1" customHeight="1" spans="1:5">
      <c r="A555" s="40" t="s">
        <v>1020</v>
      </c>
      <c r="B555" s="41" t="s">
        <v>1021</v>
      </c>
      <c r="C555" s="62">
        <f>IFERROR(VLOOKUP(A555,Sheet1!A:E,5,0),0)</f>
        <v>0</v>
      </c>
      <c r="D555" s="62"/>
      <c r="E555" s="62">
        <f t="shared" si="8"/>
        <v>0</v>
      </c>
    </row>
    <row r="556" ht="20.25" hidden="1" customHeight="1" spans="1:5">
      <c r="A556" s="40" t="s">
        <v>1022</v>
      </c>
      <c r="B556" s="41" t="s">
        <v>1023</v>
      </c>
      <c r="C556" s="62">
        <f>IFERROR(VLOOKUP(A556,Sheet1!A:E,5,0),0)</f>
        <v>0</v>
      </c>
      <c r="D556" s="62"/>
      <c r="E556" s="62">
        <f t="shared" si="8"/>
        <v>0</v>
      </c>
    </row>
    <row r="557" ht="20.25" customHeight="1" spans="1:5">
      <c r="A557" s="40" t="s">
        <v>1024</v>
      </c>
      <c r="B557" s="41" t="s">
        <v>1025</v>
      </c>
      <c r="C557" s="65">
        <f>IFERROR(VLOOKUP(A557,Sheet1!A:E,5,0),0)</f>
        <v>39</v>
      </c>
      <c r="D557" s="65">
        <v>16</v>
      </c>
      <c r="E557" s="67">
        <f t="shared" si="8"/>
        <v>-3.5</v>
      </c>
    </row>
    <row r="558" ht="20.25" hidden="1" customHeight="1" spans="1:5">
      <c r="A558" s="40" t="s">
        <v>1026</v>
      </c>
      <c r="B558" s="41" t="s">
        <v>1027</v>
      </c>
      <c r="C558" s="62">
        <f>IFERROR(VLOOKUP(A558,Sheet1!A:E,5,0),0)</f>
        <v>0</v>
      </c>
      <c r="D558" s="62"/>
      <c r="E558" s="62">
        <f t="shared" si="8"/>
        <v>0</v>
      </c>
    </row>
    <row r="559" ht="20.25" hidden="1" customHeight="1" spans="1:5">
      <c r="A559" s="40" t="s">
        <v>1028</v>
      </c>
      <c r="B559" s="41" t="s">
        <v>207</v>
      </c>
      <c r="C559" s="62">
        <f>IFERROR(VLOOKUP(A559,Sheet1!A:E,5,0),0)</f>
        <v>0</v>
      </c>
      <c r="D559" s="62"/>
      <c r="E559" s="62">
        <f t="shared" si="8"/>
        <v>0</v>
      </c>
    </row>
    <row r="560" ht="20.25" hidden="1" customHeight="1" spans="1:5">
      <c r="A560" s="40" t="s">
        <v>1029</v>
      </c>
      <c r="B560" s="41" t="s">
        <v>1030</v>
      </c>
      <c r="C560" s="62">
        <f>IFERROR(VLOOKUP(A560,Sheet1!A:E,5,0),0)</f>
        <v>0</v>
      </c>
      <c r="D560" s="62"/>
      <c r="E560" s="62">
        <f t="shared" si="8"/>
        <v>0</v>
      </c>
    </row>
    <row r="561" ht="20.25" hidden="1" customHeight="1" spans="1:5">
      <c r="A561" s="40" t="s">
        <v>1031</v>
      </c>
      <c r="B561" s="41" t="s">
        <v>1032</v>
      </c>
      <c r="C561" s="62">
        <f>IFERROR(VLOOKUP(A561,Sheet1!A:E,5,0),0)</f>
        <v>0</v>
      </c>
      <c r="D561" s="62"/>
      <c r="E561" s="62">
        <f t="shared" si="8"/>
        <v>0</v>
      </c>
    </row>
    <row r="562" ht="20.25" hidden="1" customHeight="1" spans="1:5">
      <c r="A562" s="40" t="s">
        <v>1033</v>
      </c>
      <c r="B562" s="41" t="s">
        <v>1034</v>
      </c>
      <c r="C562" s="62">
        <f>IFERROR(VLOOKUP(A562,Sheet1!A:E,5,0),0)</f>
        <v>0</v>
      </c>
      <c r="D562" s="62"/>
      <c r="E562" s="62">
        <f t="shared" si="8"/>
        <v>0</v>
      </c>
    </row>
    <row r="563" ht="19.5" hidden="1" customHeight="1" spans="1:5">
      <c r="A563" s="40" t="s">
        <v>1035</v>
      </c>
      <c r="B563" s="41" t="s">
        <v>1036</v>
      </c>
      <c r="C563" s="62">
        <f>IFERROR(VLOOKUP(A563,Sheet1!A:E,5,0),0)</f>
        <v>0</v>
      </c>
      <c r="D563" s="62"/>
      <c r="E563" s="62">
        <f t="shared" si="8"/>
        <v>0</v>
      </c>
    </row>
    <row r="564" ht="19.5" hidden="1" customHeight="1" spans="1:5">
      <c r="A564" s="40" t="s">
        <v>1037</v>
      </c>
      <c r="B564" s="41" t="s">
        <v>1038</v>
      </c>
      <c r="C564" s="62">
        <f>IFERROR(VLOOKUP(A564,Sheet1!A:E,5,0),0)</f>
        <v>0</v>
      </c>
      <c r="D564" s="62"/>
      <c r="E564" s="62">
        <f t="shared" si="8"/>
        <v>0</v>
      </c>
    </row>
    <row r="565" ht="19.5" hidden="1" customHeight="1" spans="1:5">
      <c r="A565" s="40" t="s">
        <v>1039</v>
      </c>
      <c r="B565" s="41" t="s">
        <v>1040</v>
      </c>
      <c r="C565" s="62">
        <f>IFERROR(VLOOKUP(A565,Sheet1!A:E,5,0),0)</f>
        <v>0</v>
      </c>
      <c r="D565" s="62"/>
      <c r="E565" s="62">
        <f t="shared" si="8"/>
        <v>0</v>
      </c>
    </row>
    <row r="566" ht="19.5" hidden="1" customHeight="1" spans="1:5">
      <c r="A566" s="40" t="s">
        <v>1041</v>
      </c>
      <c r="B566" s="41" t="s">
        <v>1042</v>
      </c>
      <c r="C566" s="62">
        <f>IFERROR(VLOOKUP(A566,Sheet1!A:E,5,0),0)</f>
        <v>0</v>
      </c>
      <c r="D566" s="62"/>
      <c r="E566" s="62">
        <f t="shared" si="8"/>
        <v>0</v>
      </c>
    </row>
    <row r="567" ht="19.5" hidden="1" customHeight="1" spans="1:5">
      <c r="A567" s="40" t="s">
        <v>1043</v>
      </c>
      <c r="B567" s="41" t="s">
        <v>1044</v>
      </c>
      <c r="C567" s="62">
        <f>IFERROR(VLOOKUP(A567,Sheet1!A:E,5,0),0)</f>
        <v>0</v>
      </c>
      <c r="D567" s="62"/>
      <c r="E567" s="62">
        <f t="shared" si="8"/>
        <v>0</v>
      </c>
    </row>
    <row r="568" ht="19.5" hidden="1" customHeight="1" spans="1:5">
      <c r="A568" s="40" t="s">
        <v>1045</v>
      </c>
      <c r="B568" s="41" t="s">
        <v>124</v>
      </c>
      <c r="C568" s="62">
        <f>IFERROR(VLOOKUP(A568,Sheet1!A:E,5,0),0)</f>
        <v>0</v>
      </c>
      <c r="D568" s="62"/>
      <c r="E568" s="62">
        <f t="shared" si="8"/>
        <v>0</v>
      </c>
    </row>
    <row r="569" ht="20.25" hidden="1" customHeight="1" spans="1:5">
      <c r="A569" s="40" t="s">
        <v>1046</v>
      </c>
      <c r="B569" s="41" t="s">
        <v>1047</v>
      </c>
      <c r="C569" s="62">
        <f>IFERROR(VLOOKUP(A569,Sheet1!A:E,5,0),0)</f>
        <v>0</v>
      </c>
      <c r="D569" s="68"/>
      <c r="E569" s="68">
        <f t="shared" si="8"/>
        <v>0</v>
      </c>
    </row>
    <row r="570" ht="20.25" customHeight="1" spans="1:5">
      <c r="A570" s="35" t="s">
        <v>1048</v>
      </c>
      <c r="B570" s="39" t="s">
        <v>1049</v>
      </c>
      <c r="C570" s="59">
        <f>SUM(C571:C577)</f>
        <v>141</v>
      </c>
      <c r="D570" s="59">
        <v>22</v>
      </c>
      <c r="E570" s="60">
        <f t="shared" si="8"/>
        <v>-48.5</v>
      </c>
    </row>
    <row r="571" ht="20.25" hidden="1" customHeight="1" spans="1:5">
      <c r="A571" s="40" t="s">
        <v>1050</v>
      </c>
      <c r="B571" s="41" t="s">
        <v>106</v>
      </c>
      <c r="C571" s="62">
        <f>IFERROR(VLOOKUP(A571,Sheet1!A:E,5,0),0)</f>
        <v>0</v>
      </c>
      <c r="D571" s="62"/>
      <c r="E571" s="62">
        <f t="shared" si="8"/>
        <v>0</v>
      </c>
    </row>
    <row r="572" ht="20.25" hidden="1" customHeight="1" spans="1:5">
      <c r="A572" s="40" t="s">
        <v>1051</v>
      </c>
      <c r="B572" s="41" t="s">
        <v>108</v>
      </c>
      <c r="C572" s="62">
        <f>IFERROR(VLOOKUP(A572,Sheet1!A:E,5,0),0)</f>
        <v>0</v>
      </c>
      <c r="D572" s="62"/>
      <c r="E572" s="62">
        <f t="shared" si="8"/>
        <v>0</v>
      </c>
    </row>
    <row r="573" ht="20.25" hidden="1" customHeight="1" spans="1:5">
      <c r="A573" s="40" t="s">
        <v>1052</v>
      </c>
      <c r="B573" s="41" t="s">
        <v>110</v>
      </c>
      <c r="C573" s="62">
        <f>IFERROR(VLOOKUP(A573,Sheet1!A:E,5,0),0)</f>
        <v>0</v>
      </c>
      <c r="D573" s="62"/>
      <c r="E573" s="62">
        <f t="shared" si="8"/>
        <v>0</v>
      </c>
    </row>
    <row r="574" ht="20.25" hidden="1" customHeight="1" spans="1:5">
      <c r="A574" s="40" t="s">
        <v>1053</v>
      </c>
      <c r="B574" s="41" t="s">
        <v>1054</v>
      </c>
      <c r="C574" s="62">
        <f>IFERROR(VLOOKUP(A574,Sheet1!A:E,5,0),0)</f>
        <v>0</v>
      </c>
      <c r="D574" s="62"/>
      <c r="E574" s="62">
        <f t="shared" si="8"/>
        <v>0</v>
      </c>
    </row>
    <row r="575" ht="20.25" hidden="1" customHeight="1" spans="1:5">
      <c r="A575" s="40" t="s">
        <v>1055</v>
      </c>
      <c r="B575" s="41" t="s">
        <v>1056</v>
      </c>
      <c r="C575" s="62">
        <f>IFERROR(VLOOKUP(A575,Sheet1!A:E,5,0),0)</f>
        <v>0</v>
      </c>
      <c r="D575" s="62"/>
      <c r="E575" s="62">
        <f t="shared" si="8"/>
        <v>0</v>
      </c>
    </row>
    <row r="576" ht="20.25" customHeight="1" spans="1:5">
      <c r="A576" s="40" t="s">
        <v>1057</v>
      </c>
      <c r="B576" s="41" t="s">
        <v>1058</v>
      </c>
      <c r="C576" s="65">
        <f>IFERROR(VLOOKUP(A576,Sheet1!A:E,5,0),0)</f>
        <v>44</v>
      </c>
      <c r="D576" s="65">
        <v>8</v>
      </c>
      <c r="E576" s="67">
        <f t="shared" si="8"/>
        <v>-14</v>
      </c>
    </row>
    <row r="577" ht="20.25" customHeight="1" spans="1:5">
      <c r="A577" s="40" t="s">
        <v>1059</v>
      </c>
      <c r="B577" s="41" t="s">
        <v>1060</v>
      </c>
      <c r="C577" s="65">
        <f>IFERROR(VLOOKUP(A577,Sheet1!A:E,5,0),0)</f>
        <v>97</v>
      </c>
      <c r="D577" s="65">
        <v>14</v>
      </c>
      <c r="E577" s="67">
        <f t="shared" si="8"/>
        <v>-34.5</v>
      </c>
    </row>
    <row r="578" ht="20.25" hidden="1" customHeight="1" spans="1:5">
      <c r="A578" s="35" t="s">
        <v>1061</v>
      </c>
      <c r="B578" s="39" t="s">
        <v>1062</v>
      </c>
      <c r="C578" s="64">
        <f>SUM(C579)</f>
        <v>0</v>
      </c>
      <c r="D578" s="64"/>
      <c r="E578" s="64">
        <f t="shared" si="8"/>
        <v>0</v>
      </c>
    </row>
    <row r="579" ht="20.25" hidden="1" customHeight="1" spans="1:5">
      <c r="A579" s="40" t="s">
        <v>1063</v>
      </c>
      <c r="B579" s="41" t="s">
        <v>1064</v>
      </c>
      <c r="C579" s="62">
        <f>IFERROR(VLOOKUP(A579,Sheet1!A:E,5,0),0)</f>
        <v>0</v>
      </c>
      <c r="D579" s="62"/>
      <c r="E579" s="62">
        <f t="shared" si="8"/>
        <v>0</v>
      </c>
    </row>
    <row r="580" ht="20.25" customHeight="1" spans="1:5">
      <c r="A580" s="35" t="s">
        <v>1065</v>
      </c>
      <c r="B580" s="39" t="s">
        <v>1066</v>
      </c>
      <c r="C580" s="59">
        <f>SUM(C581:C590)</f>
        <v>1564</v>
      </c>
      <c r="D580" s="59">
        <f>SUBTOTAL(9,D581:D587)</f>
        <v>664</v>
      </c>
      <c r="E580" s="60">
        <f t="shared" si="8"/>
        <v>-118</v>
      </c>
    </row>
    <row r="581" ht="20.25" customHeight="1" spans="1:5">
      <c r="A581" s="40" t="s">
        <v>1067</v>
      </c>
      <c r="B581" s="41" t="s">
        <v>1068</v>
      </c>
      <c r="C581" s="65">
        <f>IFERROR(VLOOKUP(A581,Sheet1!A:E,5,0),0)</f>
        <v>125</v>
      </c>
      <c r="D581" s="65">
        <v>82</v>
      </c>
      <c r="E581" s="67">
        <f t="shared" si="8"/>
        <v>19.5</v>
      </c>
    </row>
    <row r="582" ht="20.25" customHeight="1" spans="1:5">
      <c r="A582" s="40" t="s">
        <v>1069</v>
      </c>
      <c r="B582" s="41" t="s">
        <v>1070</v>
      </c>
      <c r="C582" s="65">
        <f>IFERROR(VLOOKUP(A582,Sheet1!A:E,5,0),0)</f>
        <v>640</v>
      </c>
      <c r="D582" s="65">
        <v>223</v>
      </c>
      <c r="E582" s="67">
        <f t="shared" si="8"/>
        <v>-97</v>
      </c>
    </row>
    <row r="583" ht="20.25" hidden="1" customHeight="1" spans="1:5">
      <c r="A583" s="40" t="s">
        <v>1071</v>
      </c>
      <c r="B583" s="41" t="s">
        <v>1072</v>
      </c>
      <c r="C583" s="62">
        <f>IFERROR(VLOOKUP(A583,[3]sheet1!$T$4:$V$87,3,0),0)</f>
        <v>0</v>
      </c>
      <c r="D583" s="62"/>
      <c r="E583" s="62">
        <f t="shared" ref="E583:E646" si="9">D583-C583/2</f>
        <v>0</v>
      </c>
    </row>
    <row r="584" ht="20.25" hidden="1" customHeight="1" spans="1:5">
      <c r="A584" s="40" t="s">
        <v>1073</v>
      </c>
      <c r="B584" s="41" t="s">
        <v>1074</v>
      </c>
      <c r="C584" s="62">
        <f>IFERROR(VLOOKUP(A584,[3]sheet1!$T$4:$V$87,3,0),0)</f>
        <v>0</v>
      </c>
      <c r="D584" s="62"/>
      <c r="E584" s="62">
        <f t="shared" si="9"/>
        <v>0</v>
      </c>
    </row>
    <row r="585" ht="20.25" hidden="1" customHeight="1" spans="1:5">
      <c r="A585" s="40" t="s">
        <v>1075</v>
      </c>
      <c r="B585" s="41" t="s">
        <v>1076</v>
      </c>
      <c r="C585" s="62">
        <f>IFERROR(VLOOKUP(A585,Sheet1!A:E,5,0),0)</f>
        <v>0</v>
      </c>
      <c r="D585" s="62"/>
      <c r="E585" s="62">
        <f t="shared" si="9"/>
        <v>0</v>
      </c>
    </row>
    <row r="586" ht="20.25" customHeight="1" spans="1:5">
      <c r="A586" s="40" t="s">
        <v>1077</v>
      </c>
      <c r="B586" s="41" t="s">
        <v>1078</v>
      </c>
      <c r="C586" s="65">
        <f>IFERROR(VLOOKUP(A586,Sheet1!A:E,5,0),0)</f>
        <v>530</v>
      </c>
      <c r="D586" s="65">
        <v>242</v>
      </c>
      <c r="E586" s="67">
        <f t="shared" si="9"/>
        <v>-23</v>
      </c>
    </row>
    <row r="587" ht="20.25" customHeight="1" spans="1:5">
      <c r="A587" s="40" t="s">
        <v>1079</v>
      </c>
      <c r="B587" s="41" t="s">
        <v>1080</v>
      </c>
      <c r="C587" s="65">
        <f>IFERROR(VLOOKUP(A587,Sheet1!A:E,5,0),0)</f>
        <v>269</v>
      </c>
      <c r="D587" s="65">
        <v>117</v>
      </c>
      <c r="E587" s="67">
        <f t="shared" si="9"/>
        <v>-17.5</v>
      </c>
    </row>
    <row r="588" ht="20.25" hidden="1" customHeight="1" spans="1:5">
      <c r="A588" s="40" t="s">
        <v>1081</v>
      </c>
      <c r="B588" s="41" t="s">
        <v>1082</v>
      </c>
      <c r="C588" s="62">
        <f>IFERROR(VLOOKUP(A588,Sheet1!A:E,5,0),0)</f>
        <v>0</v>
      </c>
      <c r="D588" s="62"/>
      <c r="E588" s="62">
        <f t="shared" si="9"/>
        <v>0</v>
      </c>
    </row>
    <row r="589" ht="20.25" hidden="1" customHeight="1" spans="1:5">
      <c r="A589" s="40" t="s">
        <v>1083</v>
      </c>
      <c r="B589" s="41" t="s">
        <v>1084</v>
      </c>
      <c r="C589" s="62">
        <f>IFERROR(VLOOKUP(A589,Sheet1!A:E,5,0),0)</f>
        <v>0</v>
      </c>
      <c r="D589" s="62"/>
      <c r="E589" s="62">
        <f t="shared" si="9"/>
        <v>0</v>
      </c>
    </row>
    <row r="590" ht="20.25" hidden="1" customHeight="1" spans="1:5">
      <c r="A590" s="40" t="s">
        <v>1085</v>
      </c>
      <c r="B590" s="41" t="s">
        <v>1086</v>
      </c>
      <c r="C590" s="62">
        <f>IFERROR(VLOOKUP(A590,Sheet1!A:E,5,0),0)</f>
        <v>0</v>
      </c>
      <c r="D590" s="68"/>
      <c r="E590" s="68">
        <f t="shared" si="9"/>
        <v>0</v>
      </c>
    </row>
    <row r="591" ht="20.25" hidden="1" customHeight="1" spans="1:5">
      <c r="A591" s="35" t="s">
        <v>1087</v>
      </c>
      <c r="B591" s="39" t="s">
        <v>1088</v>
      </c>
      <c r="C591" s="64">
        <f>SUM(C592:C594)</f>
        <v>0</v>
      </c>
      <c r="D591" s="64"/>
      <c r="E591" s="64">
        <f t="shared" si="9"/>
        <v>0</v>
      </c>
    </row>
    <row r="592" ht="20.25" hidden="1" customHeight="1" spans="1:5">
      <c r="A592" s="40" t="s">
        <v>1089</v>
      </c>
      <c r="B592" s="41" t="s">
        <v>1090</v>
      </c>
      <c r="C592" s="62">
        <f>IFERROR(VLOOKUP(A592,Sheet1!A:E,5,0),0)</f>
        <v>0</v>
      </c>
      <c r="D592" s="62"/>
      <c r="E592" s="62">
        <f t="shared" si="9"/>
        <v>0</v>
      </c>
    </row>
    <row r="593" ht="20.25" hidden="1" customHeight="1" spans="1:5">
      <c r="A593" s="40" t="s">
        <v>1091</v>
      </c>
      <c r="B593" s="41" t="s">
        <v>1092</v>
      </c>
      <c r="C593" s="62">
        <f>IFERROR(VLOOKUP(A593,Sheet1!A:E,5,0),0)</f>
        <v>0</v>
      </c>
      <c r="D593" s="62"/>
      <c r="E593" s="62">
        <f t="shared" si="9"/>
        <v>0</v>
      </c>
    </row>
    <row r="594" ht="20.25" hidden="1" customHeight="1" spans="1:5">
      <c r="A594" s="40" t="s">
        <v>1093</v>
      </c>
      <c r="B594" s="41" t="s">
        <v>1094</v>
      </c>
      <c r="C594" s="62">
        <f>IFERROR(VLOOKUP(A594,Sheet1!A:E,5,0),0)</f>
        <v>0</v>
      </c>
      <c r="D594" s="62"/>
      <c r="E594" s="62">
        <f t="shared" si="9"/>
        <v>0</v>
      </c>
    </row>
    <row r="595" ht="20.25" customHeight="1" spans="1:5">
      <c r="A595" s="35" t="s">
        <v>1095</v>
      </c>
      <c r="B595" s="39" t="s">
        <v>1096</v>
      </c>
      <c r="C595" s="59">
        <f>SUM(C596:C604)</f>
        <v>3</v>
      </c>
      <c r="D595" s="59">
        <v>0</v>
      </c>
      <c r="E595" s="60">
        <f t="shared" si="9"/>
        <v>-1.5</v>
      </c>
    </row>
    <row r="596" ht="20.25" hidden="1" customHeight="1" spans="1:5">
      <c r="A596" s="40" t="s">
        <v>1097</v>
      </c>
      <c r="B596" s="41" t="s">
        <v>1098</v>
      </c>
      <c r="C596" s="62">
        <f>IFERROR(VLOOKUP(A596,Sheet1!A:E,5,0),0)</f>
        <v>0</v>
      </c>
      <c r="D596" s="62"/>
      <c r="E596" s="62">
        <f t="shared" si="9"/>
        <v>0</v>
      </c>
    </row>
    <row r="597" ht="20.25" hidden="1" customHeight="1" spans="1:5">
      <c r="A597" s="40" t="s">
        <v>1099</v>
      </c>
      <c r="B597" s="41" t="s">
        <v>1100</v>
      </c>
      <c r="C597" s="62">
        <f>IFERROR(VLOOKUP(A597,Sheet1!A:E,5,0),0)</f>
        <v>0</v>
      </c>
      <c r="D597" s="62"/>
      <c r="E597" s="62">
        <f t="shared" si="9"/>
        <v>0</v>
      </c>
    </row>
    <row r="598" ht="20.25" hidden="1" customHeight="1" spans="1:5">
      <c r="A598" s="40" t="s">
        <v>1101</v>
      </c>
      <c r="B598" s="41" t="s">
        <v>1102</v>
      </c>
      <c r="C598" s="62">
        <f>IFERROR(VLOOKUP(A598,Sheet1!A:E,5,0),0)</f>
        <v>0</v>
      </c>
      <c r="D598" s="62"/>
      <c r="E598" s="62">
        <f t="shared" si="9"/>
        <v>0</v>
      </c>
    </row>
    <row r="599" ht="20.25" hidden="1" customHeight="1" spans="1:5">
      <c r="A599" s="40" t="s">
        <v>1103</v>
      </c>
      <c r="B599" s="41" t="s">
        <v>1104</v>
      </c>
      <c r="C599" s="62">
        <f>IFERROR(VLOOKUP(A599,Sheet1!A:E,5,0),0)</f>
        <v>0</v>
      </c>
      <c r="D599" s="62"/>
      <c r="E599" s="62">
        <f t="shared" si="9"/>
        <v>0</v>
      </c>
    </row>
    <row r="600" ht="20.25" hidden="1" customHeight="1" spans="1:5">
      <c r="A600" s="40" t="s">
        <v>1105</v>
      </c>
      <c r="B600" s="41" t="s">
        <v>1106</v>
      </c>
      <c r="C600" s="62">
        <f>IFERROR(VLOOKUP(A600,Sheet1!A:E,5,0),0)</f>
        <v>0</v>
      </c>
      <c r="D600" s="62"/>
      <c r="E600" s="62">
        <f t="shared" si="9"/>
        <v>0</v>
      </c>
    </row>
    <row r="601" ht="20.25" hidden="1" customHeight="1" spans="1:5">
      <c r="A601" s="40" t="s">
        <v>1107</v>
      </c>
      <c r="B601" s="41" t="s">
        <v>1108</v>
      </c>
      <c r="C601" s="62">
        <f>IFERROR(VLOOKUP(A601,Sheet1!A:E,5,0),0)</f>
        <v>0</v>
      </c>
      <c r="D601" s="62"/>
      <c r="E601" s="62">
        <f t="shared" si="9"/>
        <v>0</v>
      </c>
    </row>
    <row r="602" ht="20.25" hidden="1" customHeight="1" spans="1:5">
      <c r="A602" s="40" t="s">
        <v>1109</v>
      </c>
      <c r="B602" s="41" t="s">
        <v>1110</v>
      </c>
      <c r="C602" s="62">
        <f>IFERROR(VLOOKUP(A602,Sheet1!A:E,5,0),0)</f>
        <v>0</v>
      </c>
      <c r="D602" s="62"/>
      <c r="E602" s="62">
        <f t="shared" si="9"/>
        <v>0</v>
      </c>
    </row>
    <row r="603" ht="20.25" hidden="1" customHeight="1" spans="1:5">
      <c r="A603" s="40" t="s">
        <v>1111</v>
      </c>
      <c r="B603" s="41" t="s">
        <v>1112</v>
      </c>
      <c r="C603" s="62">
        <f>IFERROR(VLOOKUP(A603,Sheet1!A:E,5,0),0)</f>
        <v>0</v>
      </c>
      <c r="D603" s="62"/>
      <c r="E603" s="62">
        <f t="shared" si="9"/>
        <v>0</v>
      </c>
    </row>
    <row r="604" ht="20.25" customHeight="1" spans="1:5">
      <c r="A604" s="40" t="s">
        <v>1113</v>
      </c>
      <c r="B604" s="41" t="s">
        <v>1114</v>
      </c>
      <c r="C604" s="65">
        <f>IFERROR(VLOOKUP(A604,Sheet1!A:E,5,0),0)</f>
        <v>3</v>
      </c>
      <c r="D604" s="65">
        <v>0</v>
      </c>
      <c r="E604" s="67">
        <f t="shared" si="9"/>
        <v>-1.5</v>
      </c>
    </row>
    <row r="605" ht="20.25" customHeight="1" spans="1:5">
      <c r="A605" s="35" t="s">
        <v>1115</v>
      </c>
      <c r="B605" s="39" t="s">
        <v>1116</v>
      </c>
      <c r="C605" s="59">
        <f>SUM(C606:C612)</f>
        <v>179</v>
      </c>
      <c r="D605" s="59">
        <v>17</v>
      </c>
      <c r="E605" s="60">
        <f t="shared" si="9"/>
        <v>-72.5</v>
      </c>
    </row>
    <row r="606" ht="20.25" customHeight="1" spans="1:5">
      <c r="A606" s="40" t="s">
        <v>1117</v>
      </c>
      <c r="B606" s="41" t="s">
        <v>1118</v>
      </c>
      <c r="C606" s="65">
        <f>IFERROR(VLOOKUP(A606,Sheet1!A:E,5,0),0)</f>
        <v>16</v>
      </c>
      <c r="D606" s="65">
        <v>0</v>
      </c>
      <c r="E606" s="67">
        <f t="shared" si="9"/>
        <v>-8</v>
      </c>
    </row>
    <row r="607" ht="20.25" hidden="1" customHeight="1" spans="1:5">
      <c r="A607" s="40" t="s">
        <v>1119</v>
      </c>
      <c r="B607" s="41" t="s">
        <v>1120</v>
      </c>
      <c r="C607" s="62">
        <f>IFERROR(VLOOKUP(A607,Sheet1!A:E,5,0),0)</f>
        <v>0</v>
      </c>
      <c r="D607" s="68"/>
      <c r="E607" s="68">
        <f t="shared" si="9"/>
        <v>0</v>
      </c>
    </row>
    <row r="608" ht="20.25" hidden="1" customHeight="1" spans="1:5">
      <c r="A608" s="40" t="s">
        <v>1121</v>
      </c>
      <c r="B608" s="41" t="s">
        <v>1122</v>
      </c>
      <c r="C608" s="62">
        <f>IFERROR(VLOOKUP(A608,Sheet1!A:E,5,0),0)</f>
        <v>0</v>
      </c>
      <c r="D608" s="68"/>
      <c r="E608" s="68">
        <f t="shared" si="9"/>
        <v>0</v>
      </c>
    </row>
    <row r="609" ht="20.25" hidden="1" customHeight="1" spans="1:5">
      <c r="A609" s="40" t="s">
        <v>1123</v>
      </c>
      <c r="B609" s="41" t="s">
        <v>1124</v>
      </c>
      <c r="C609" s="62">
        <f>IFERROR(VLOOKUP(A609,Sheet1!A:E,5,0),0)</f>
        <v>0</v>
      </c>
      <c r="D609" s="62"/>
      <c r="E609" s="62">
        <f t="shared" si="9"/>
        <v>0</v>
      </c>
    </row>
    <row r="610" ht="20.25" customHeight="1" spans="1:5">
      <c r="A610" s="40" t="s">
        <v>1125</v>
      </c>
      <c r="B610" s="41" t="s">
        <v>1126</v>
      </c>
      <c r="C610" s="65">
        <f>IFERROR(VLOOKUP(A610,Sheet1!A:E,5,0),0)</f>
        <v>57</v>
      </c>
      <c r="D610" s="65">
        <v>0</v>
      </c>
      <c r="E610" s="67">
        <f t="shared" si="9"/>
        <v>-28.5</v>
      </c>
    </row>
    <row r="611" ht="20.25" hidden="1" customHeight="1" spans="1:5">
      <c r="A611" s="40" t="s">
        <v>1127</v>
      </c>
      <c r="B611" s="41" t="s">
        <v>1128</v>
      </c>
      <c r="C611" s="62">
        <f>IFERROR(VLOOKUP(A611,Sheet1!A:E,5,0),0)</f>
        <v>0</v>
      </c>
      <c r="D611" s="68"/>
      <c r="E611" s="68">
        <f t="shared" si="9"/>
        <v>0</v>
      </c>
    </row>
    <row r="612" ht="20.25" customHeight="1" spans="1:5">
      <c r="A612" s="40" t="s">
        <v>1129</v>
      </c>
      <c r="B612" s="41" t="s">
        <v>1130</v>
      </c>
      <c r="C612" s="65">
        <f>IFERROR(VLOOKUP(A612,Sheet1!A:E,5,0),0)</f>
        <v>106</v>
      </c>
      <c r="D612" s="65">
        <v>17</v>
      </c>
      <c r="E612" s="67">
        <f t="shared" si="9"/>
        <v>-36</v>
      </c>
    </row>
    <row r="613" ht="20.25" customHeight="1" spans="1:5">
      <c r="A613" s="35" t="s">
        <v>1131</v>
      </c>
      <c r="B613" s="39" t="s">
        <v>1132</v>
      </c>
      <c r="C613" s="59">
        <f>SUM(C614:C619)</f>
        <v>86</v>
      </c>
      <c r="D613" s="59">
        <v>0</v>
      </c>
      <c r="E613" s="60">
        <f t="shared" si="9"/>
        <v>-43</v>
      </c>
    </row>
    <row r="614" ht="20.25" customHeight="1" spans="1:5">
      <c r="A614" s="40" t="s">
        <v>1133</v>
      </c>
      <c r="B614" s="41" t="s">
        <v>1134</v>
      </c>
      <c r="C614" s="65">
        <f>IFERROR(VLOOKUP(A614,Sheet1!A:E,5,0),0)</f>
        <v>85</v>
      </c>
      <c r="D614" s="65">
        <v>0</v>
      </c>
      <c r="E614" s="67">
        <f t="shared" si="9"/>
        <v>-42.5</v>
      </c>
    </row>
    <row r="615" ht="20.25" hidden="1" customHeight="1" spans="1:5">
      <c r="A615" s="40" t="s">
        <v>1135</v>
      </c>
      <c r="B615" s="41" t="s">
        <v>1136</v>
      </c>
      <c r="C615" s="62">
        <f>IFERROR(VLOOKUP(A615,Sheet1!A:E,5,0),0)</f>
        <v>0</v>
      </c>
      <c r="D615" s="62"/>
      <c r="E615" s="62">
        <f t="shared" si="9"/>
        <v>0</v>
      </c>
    </row>
    <row r="616" ht="20.25" hidden="1" customHeight="1" spans="1:5">
      <c r="A616" s="40" t="s">
        <v>1137</v>
      </c>
      <c r="B616" s="41" t="s">
        <v>1138</v>
      </c>
      <c r="C616" s="62">
        <f>IFERROR(VLOOKUP(A616,Sheet1!A:E,5,0),0)</f>
        <v>0</v>
      </c>
      <c r="D616" s="62"/>
      <c r="E616" s="62">
        <f t="shared" si="9"/>
        <v>0</v>
      </c>
    </row>
    <row r="617" ht="20.25" customHeight="1" spans="1:5">
      <c r="A617" s="40" t="s">
        <v>1139</v>
      </c>
      <c r="B617" s="41" t="s">
        <v>1140</v>
      </c>
      <c r="C617" s="65">
        <f>IFERROR(VLOOKUP(A617,Sheet1!A:E,5,0),0)</f>
        <v>1</v>
      </c>
      <c r="D617" s="65">
        <v>0</v>
      </c>
      <c r="E617" s="67">
        <f t="shared" si="9"/>
        <v>-0.5</v>
      </c>
    </row>
    <row r="618" ht="20.25" hidden="1" customHeight="1" spans="1:5">
      <c r="A618" s="40" t="s">
        <v>1141</v>
      </c>
      <c r="B618" s="41" t="s">
        <v>1142</v>
      </c>
      <c r="C618" s="62">
        <f>IFERROR(VLOOKUP(A618,Sheet1!A:E,5,0),0)</f>
        <v>0</v>
      </c>
      <c r="D618" s="68"/>
      <c r="E618" s="68">
        <f t="shared" si="9"/>
        <v>0</v>
      </c>
    </row>
    <row r="619" ht="20.25" hidden="1" customHeight="1" spans="1:5">
      <c r="A619" s="40" t="s">
        <v>1143</v>
      </c>
      <c r="B619" s="41" t="s">
        <v>1144</v>
      </c>
      <c r="C619" s="62">
        <f>IFERROR(VLOOKUP(A619,Sheet1!A:E,5,0),0)</f>
        <v>0</v>
      </c>
      <c r="D619" s="62"/>
      <c r="E619" s="62">
        <f t="shared" si="9"/>
        <v>0</v>
      </c>
    </row>
    <row r="620" ht="20.25" customHeight="1" spans="1:5">
      <c r="A620" s="35" t="s">
        <v>1145</v>
      </c>
      <c r="B620" s="39" t="s">
        <v>1146</v>
      </c>
      <c r="C620" s="59">
        <f>SUM(C621:C627)</f>
        <v>135</v>
      </c>
      <c r="D620" s="59">
        <f>D621+D622+D633</f>
        <v>46</v>
      </c>
      <c r="E620" s="60">
        <f t="shared" si="9"/>
        <v>-21.5</v>
      </c>
    </row>
    <row r="621" ht="20.25" customHeight="1" spans="1:6">
      <c r="A621" s="40" t="s">
        <v>1147</v>
      </c>
      <c r="B621" s="41" t="s">
        <v>1148</v>
      </c>
      <c r="C621" s="65">
        <f>IFERROR(VLOOKUP(A621,Sheet1!A:E,5,0),0)</f>
        <v>4</v>
      </c>
      <c r="D621" s="65">
        <v>0</v>
      </c>
      <c r="E621" s="67">
        <f t="shared" si="9"/>
        <v>-2</v>
      </c>
      <c r="F621" s="47">
        <v>0</v>
      </c>
    </row>
    <row r="622" ht="20.25" customHeight="1" spans="1:5">
      <c r="A622" s="40" t="s">
        <v>1149</v>
      </c>
      <c r="B622" s="41" t="s">
        <v>1150</v>
      </c>
      <c r="C622" s="65">
        <f>IFERROR(VLOOKUP(A622,Sheet1!A:E,5,0),0)</f>
        <v>104</v>
      </c>
      <c r="D622" s="65">
        <v>40</v>
      </c>
      <c r="E622" s="67">
        <f t="shared" si="9"/>
        <v>-12</v>
      </c>
    </row>
    <row r="623" ht="20.25" hidden="1" customHeight="1" spans="1:5">
      <c r="A623" s="40" t="s">
        <v>1151</v>
      </c>
      <c r="B623" s="41" t="s">
        <v>1152</v>
      </c>
      <c r="C623" s="62">
        <f>IFERROR(VLOOKUP(A623,Sheet1!A:E,5,0),0)</f>
        <v>0</v>
      </c>
      <c r="D623" s="62"/>
      <c r="E623" s="62">
        <f t="shared" si="9"/>
        <v>0</v>
      </c>
    </row>
    <row r="624" ht="24" customHeight="1" spans="1:5">
      <c r="A624" s="40" t="s">
        <v>1153</v>
      </c>
      <c r="B624" s="41" t="s">
        <v>1154</v>
      </c>
      <c r="C624" s="65">
        <f>IFERROR(VLOOKUP(A624,Sheet1!A:E,5,0),0)</f>
        <v>27</v>
      </c>
      <c r="D624" s="65">
        <v>0</v>
      </c>
      <c r="E624" s="67">
        <f t="shared" si="9"/>
        <v>-13.5</v>
      </c>
    </row>
    <row r="625" ht="20.25" hidden="1" customHeight="1" spans="1:5">
      <c r="A625" s="40" t="s">
        <v>1155</v>
      </c>
      <c r="B625" s="41" t="s">
        <v>1156</v>
      </c>
      <c r="C625" s="62">
        <f>IFERROR(VLOOKUP(A625,Sheet1!A:E,5,0),0)</f>
        <v>0</v>
      </c>
      <c r="D625" s="68"/>
      <c r="E625" s="68">
        <f t="shared" si="9"/>
        <v>0</v>
      </c>
    </row>
    <row r="626" ht="20.25" hidden="1" customHeight="1" spans="1:5">
      <c r="A626" s="40" t="s">
        <v>1157</v>
      </c>
      <c r="B626" s="41" t="s">
        <v>1158</v>
      </c>
      <c r="C626" s="62">
        <f>IFERROR(VLOOKUP(A626,Sheet1!A:E,5,0),0)</f>
        <v>0</v>
      </c>
      <c r="D626" s="62"/>
      <c r="E626" s="62">
        <f t="shared" si="9"/>
        <v>0</v>
      </c>
    </row>
    <row r="627" ht="20.25" hidden="1" customHeight="1" spans="1:5">
      <c r="A627" s="40" t="s">
        <v>1159</v>
      </c>
      <c r="B627" s="41" t="s">
        <v>1160</v>
      </c>
      <c r="C627" s="62">
        <f>IFERROR(VLOOKUP(A627,Sheet1!A:E,5,0),0)</f>
        <v>0</v>
      </c>
      <c r="D627" s="62"/>
      <c r="E627" s="62">
        <f t="shared" si="9"/>
        <v>0</v>
      </c>
    </row>
    <row r="628" ht="20.25" hidden="1" customHeight="1" spans="1:5">
      <c r="A628" s="35" t="s">
        <v>1161</v>
      </c>
      <c r="B628" s="39" t="s">
        <v>1162</v>
      </c>
      <c r="C628" s="64">
        <f>SUM(C629:C636)</f>
        <v>0</v>
      </c>
      <c r="D628" s="69"/>
      <c r="E628" s="69">
        <f t="shared" si="9"/>
        <v>0</v>
      </c>
    </row>
    <row r="629" ht="20.25" hidden="1" customHeight="1" spans="1:5">
      <c r="A629" s="40" t="s">
        <v>1163</v>
      </c>
      <c r="B629" s="41" t="s">
        <v>106</v>
      </c>
      <c r="C629" s="62">
        <f>IFERROR(VLOOKUP(A629,Sheet1!A:E,5,0),0)</f>
        <v>0</v>
      </c>
      <c r="D629" s="62"/>
      <c r="E629" s="62">
        <f t="shared" si="9"/>
        <v>0</v>
      </c>
    </row>
    <row r="630" ht="20.25" hidden="1" customHeight="1" spans="1:5">
      <c r="A630" s="40" t="s">
        <v>1164</v>
      </c>
      <c r="B630" s="41" t="s">
        <v>108</v>
      </c>
      <c r="C630" s="62">
        <f>IFERROR(VLOOKUP(A630,Sheet1!A:E,5,0),0)</f>
        <v>0</v>
      </c>
      <c r="D630" s="62"/>
      <c r="E630" s="62">
        <f t="shared" si="9"/>
        <v>0</v>
      </c>
    </row>
    <row r="631" ht="20.25" hidden="1" customHeight="1" spans="1:5">
      <c r="A631" s="40" t="s">
        <v>1165</v>
      </c>
      <c r="B631" s="41" t="s">
        <v>110</v>
      </c>
      <c r="C631" s="62">
        <f>IFERROR(VLOOKUP(A631,Sheet1!A:E,5,0),0)</f>
        <v>0</v>
      </c>
      <c r="D631" s="62"/>
      <c r="E631" s="62">
        <f t="shared" si="9"/>
        <v>0</v>
      </c>
    </row>
    <row r="632" ht="20.25" hidden="1" customHeight="1" spans="1:5">
      <c r="A632" s="40" t="s">
        <v>1166</v>
      </c>
      <c r="B632" s="41" t="s">
        <v>1167</v>
      </c>
      <c r="C632" s="62">
        <f>IFERROR(VLOOKUP(A632,Sheet1!A:E,5,0),0)</f>
        <v>0</v>
      </c>
      <c r="D632" s="62"/>
      <c r="E632" s="62">
        <f t="shared" si="9"/>
        <v>0</v>
      </c>
    </row>
    <row r="633" ht="20.1" customHeight="1" spans="1:5">
      <c r="A633" s="40" t="s">
        <v>1168</v>
      </c>
      <c r="B633" s="41" t="s">
        <v>1169</v>
      </c>
      <c r="C633" s="65">
        <v>0</v>
      </c>
      <c r="D633" s="65">
        <v>6</v>
      </c>
      <c r="E633" s="67">
        <f t="shared" si="9"/>
        <v>6</v>
      </c>
    </row>
    <row r="634" ht="33" hidden="1" customHeight="1" spans="1:5">
      <c r="A634" s="40" t="s">
        <v>1170</v>
      </c>
      <c r="B634" s="41" t="s">
        <v>1171</v>
      </c>
      <c r="C634" s="62">
        <f>IFERROR(VLOOKUP(A634,Sheet1!A:E,5,0),0)</f>
        <v>0</v>
      </c>
      <c r="D634" s="62"/>
      <c r="E634" s="62">
        <f t="shared" si="9"/>
        <v>0</v>
      </c>
    </row>
    <row r="635" ht="21.95" hidden="1" customHeight="1" spans="1:5">
      <c r="A635" s="40" t="s">
        <v>1172</v>
      </c>
      <c r="B635" s="41" t="s">
        <v>1173</v>
      </c>
      <c r="C635" s="62">
        <f>IFERROR(VLOOKUP(A635,Sheet1!A:E,5,0),0)</f>
        <v>0</v>
      </c>
      <c r="D635" s="62"/>
      <c r="E635" s="62">
        <f t="shared" si="9"/>
        <v>0</v>
      </c>
    </row>
    <row r="636" ht="15" hidden="1" customHeight="1" spans="1:5">
      <c r="A636" s="40" t="s">
        <v>1174</v>
      </c>
      <c r="B636" s="41" t="s">
        <v>1175</v>
      </c>
      <c r="C636" s="62">
        <f>IFERROR(VLOOKUP(A636,Sheet1!A:E,5,0),0)</f>
        <v>0</v>
      </c>
      <c r="D636" s="62"/>
      <c r="E636" s="62">
        <f t="shared" si="9"/>
        <v>0</v>
      </c>
    </row>
    <row r="637" ht="18" hidden="1" customHeight="1" spans="1:5">
      <c r="A637" s="35" t="s">
        <v>1176</v>
      </c>
      <c r="B637" s="39" t="s">
        <v>1177</v>
      </c>
      <c r="C637" s="64">
        <f>SUM(C638:C641)</f>
        <v>0</v>
      </c>
      <c r="D637" s="64"/>
      <c r="E637" s="64">
        <f t="shared" si="9"/>
        <v>0</v>
      </c>
    </row>
    <row r="638" ht="20.1" hidden="1" customHeight="1" spans="1:5">
      <c r="A638" s="40" t="s">
        <v>1178</v>
      </c>
      <c r="B638" s="41" t="s">
        <v>106</v>
      </c>
      <c r="C638" s="62">
        <f>IFERROR(VLOOKUP(A638,Sheet1!A:E,5,0),0)</f>
        <v>0</v>
      </c>
      <c r="D638" s="62"/>
      <c r="E638" s="62">
        <f t="shared" si="9"/>
        <v>0</v>
      </c>
    </row>
    <row r="639" ht="33.95" hidden="1" customHeight="1" spans="1:5">
      <c r="A639" s="40" t="s">
        <v>1179</v>
      </c>
      <c r="B639" s="41" t="s">
        <v>108</v>
      </c>
      <c r="C639" s="62">
        <f>IFERROR(VLOOKUP(A639,Sheet1!A:E,5,0),0)</f>
        <v>0</v>
      </c>
      <c r="D639" s="62"/>
      <c r="E639" s="62">
        <f t="shared" si="9"/>
        <v>0</v>
      </c>
    </row>
    <row r="640" ht="18.95" hidden="1" customHeight="1" spans="1:5">
      <c r="A640" s="40" t="s">
        <v>1180</v>
      </c>
      <c r="B640" s="41" t="s">
        <v>110</v>
      </c>
      <c r="C640" s="62">
        <f>IFERROR(VLOOKUP(A640,Sheet1!A:E,5,0),0)</f>
        <v>0</v>
      </c>
      <c r="D640" s="62"/>
      <c r="E640" s="62">
        <f t="shared" si="9"/>
        <v>0</v>
      </c>
    </row>
    <row r="641" ht="11.1" hidden="1" customHeight="1" spans="1:5">
      <c r="A641" s="40" t="s">
        <v>1181</v>
      </c>
      <c r="B641" s="41" t="s">
        <v>1182</v>
      </c>
      <c r="C641" s="62">
        <f>IFERROR(VLOOKUP(A641,Sheet1!A:E,5,0),0)</f>
        <v>0</v>
      </c>
      <c r="D641" s="62"/>
      <c r="E641" s="62">
        <f t="shared" si="9"/>
        <v>0</v>
      </c>
    </row>
    <row r="642" ht="20.25" customHeight="1" spans="1:5">
      <c r="A642" s="35" t="s">
        <v>1183</v>
      </c>
      <c r="B642" s="39" t="s">
        <v>1184</v>
      </c>
      <c r="C642" s="59">
        <f>SUM(C643:C644)</f>
        <v>321</v>
      </c>
      <c r="D642" s="59">
        <v>52.6</v>
      </c>
      <c r="E642" s="60">
        <f t="shared" si="9"/>
        <v>-107.9</v>
      </c>
    </row>
    <row r="643" ht="20.25" customHeight="1" spans="1:5">
      <c r="A643" s="40" t="s">
        <v>1185</v>
      </c>
      <c r="B643" s="41" t="s">
        <v>1186</v>
      </c>
      <c r="C643" s="65">
        <f>IFERROR(VLOOKUP(A643,Sheet1!A:E,5,0),0)</f>
        <v>5</v>
      </c>
      <c r="D643" s="65">
        <v>0.6</v>
      </c>
      <c r="E643" s="67">
        <f t="shared" si="9"/>
        <v>-1.9</v>
      </c>
    </row>
    <row r="644" ht="20.25" customHeight="1" spans="1:5">
      <c r="A644" s="40" t="s">
        <v>1187</v>
      </c>
      <c r="B644" s="41" t="s">
        <v>1188</v>
      </c>
      <c r="C644" s="65">
        <f>IFERROR(VLOOKUP(A644,Sheet1!A:E,5,0),0)</f>
        <v>316</v>
      </c>
      <c r="D644" s="65">
        <v>52</v>
      </c>
      <c r="E644" s="67">
        <f t="shared" si="9"/>
        <v>-106</v>
      </c>
    </row>
    <row r="645" ht="20.25" customHeight="1" spans="1:5">
      <c r="A645" s="35" t="s">
        <v>1189</v>
      </c>
      <c r="B645" s="39" t="s">
        <v>1190</v>
      </c>
      <c r="C645" s="59">
        <f>SUM(C646:C647)</f>
        <v>4</v>
      </c>
      <c r="D645" s="59">
        <v>0</v>
      </c>
      <c r="E645" s="60">
        <f t="shared" si="9"/>
        <v>-2</v>
      </c>
    </row>
    <row r="646" ht="20.25" customHeight="1" spans="1:5">
      <c r="A646" s="40" t="s">
        <v>1191</v>
      </c>
      <c r="B646" s="41" t="s">
        <v>1192</v>
      </c>
      <c r="C646" s="65">
        <f>IFERROR(VLOOKUP(A646,Sheet1!A:E,5,0),0)</f>
        <v>4</v>
      </c>
      <c r="D646" s="65">
        <v>0</v>
      </c>
      <c r="E646" s="67">
        <f t="shared" si="9"/>
        <v>-2</v>
      </c>
    </row>
    <row r="647" ht="20.25" hidden="1" customHeight="1" spans="1:5">
      <c r="A647" s="40" t="s">
        <v>1193</v>
      </c>
      <c r="B647" s="41" t="s">
        <v>1194</v>
      </c>
      <c r="C647" s="62">
        <f>IFERROR(VLOOKUP(A647,Sheet1!A:E,5,0),0)</f>
        <v>0</v>
      </c>
      <c r="D647" s="62"/>
      <c r="E647" s="62">
        <f t="shared" ref="E647:E710" si="10">D647-C647/2</f>
        <v>0</v>
      </c>
    </row>
    <row r="648" ht="20.25" customHeight="1" spans="1:5">
      <c r="A648" s="35" t="s">
        <v>1195</v>
      </c>
      <c r="B648" s="39" t="s">
        <v>1196</v>
      </c>
      <c r="C648" s="59">
        <f>SUM(C649:C650)</f>
        <v>184</v>
      </c>
      <c r="D648" s="59">
        <v>41</v>
      </c>
      <c r="E648" s="60">
        <f t="shared" si="10"/>
        <v>-51</v>
      </c>
    </row>
    <row r="649" ht="20.25" customHeight="1" spans="1:5">
      <c r="A649" s="40" t="s">
        <v>1197</v>
      </c>
      <c r="B649" s="41" t="s">
        <v>1198</v>
      </c>
      <c r="C649" s="65">
        <f>IFERROR(VLOOKUP(A649,Sheet1!A:E,5,0),0)</f>
        <v>9</v>
      </c>
      <c r="D649" s="65">
        <v>2</v>
      </c>
      <c r="E649" s="67">
        <f t="shared" si="10"/>
        <v>-2.5</v>
      </c>
    </row>
    <row r="650" ht="20.25" customHeight="1" spans="1:5">
      <c r="A650" s="40" t="s">
        <v>1199</v>
      </c>
      <c r="B650" s="41" t="s">
        <v>1200</v>
      </c>
      <c r="C650" s="65">
        <f>IFERROR(VLOOKUP(A650,Sheet1!A:E,5,0),0)</f>
        <v>175</v>
      </c>
      <c r="D650" s="65">
        <v>39</v>
      </c>
      <c r="E650" s="67">
        <f t="shared" si="10"/>
        <v>-48.5</v>
      </c>
    </row>
    <row r="651" ht="20.25" hidden="1" customHeight="1" spans="1:5">
      <c r="A651" s="35" t="s">
        <v>1201</v>
      </c>
      <c r="B651" s="39" t="s">
        <v>1202</v>
      </c>
      <c r="C651" s="64">
        <f>SUM(C652:C653)</f>
        <v>0</v>
      </c>
      <c r="D651" s="64"/>
      <c r="E651" s="64">
        <f t="shared" si="10"/>
        <v>0</v>
      </c>
    </row>
    <row r="652" ht="20.25" hidden="1" customHeight="1" spans="1:5">
      <c r="A652" s="40" t="s">
        <v>1203</v>
      </c>
      <c r="B652" s="41" t="s">
        <v>1204</v>
      </c>
      <c r="C652" s="62">
        <f>IFERROR(VLOOKUP(A652,Sheet1!A:E,5,0),0)</f>
        <v>0</v>
      </c>
      <c r="D652" s="62"/>
      <c r="E652" s="62">
        <f t="shared" si="10"/>
        <v>0</v>
      </c>
    </row>
    <row r="653" ht="20.25" hidden="1" customHeight="1" spans="1:5">
      <c r="A653" s="40" t="s">
        <v>1205</v>
      </c>
      <c r="B653" s="41" t="s">
        <v>1206</v>
      </c>
      <c r="C653" s="62">
        <f>IFERROR(VLOOKUP(A653,Sheet1!A:E,5,0),0)</f>
        <v>0</v>
      </c>
      <c r="D653" s="62"/>
      <c r="E653" s="62">
        <f t="shared" si="10"/>
        <v>0</v>
      </c>
    </row>
    <row r="654" ht="20.25" customHeight="1" spans="1:5">
      <c r="A654" s="35" t="s">
        <v>1207</v>
      </c>
      <c r="B654" s="39" t="s">
        <v>1208</v>
      </c>
      <c r="C654" s="59">
        <f>SUM(C655:C656)</f>
        <v>2</v>
      </c>
      <c r="D654" s="59">
        <v>0</v>
      </c>
      <c r="E654" s="60">
        <f t="shared" si="10"/>
        <v>-1</v>
      </c>
    </row>
    <row r="655" ht="20.25" hidden="1" customHeight="1" spans="1:5">
      <c r="A655" s="40" t="s">
        <v>1209</v>
      </c>
      <c r="B655" s="41" t="s">
        <v>1210</v>
      </c>
      <c r="C655" s="62">
        <f>IFERROR(VLOOKUP(A655,Sheet1!A:E,5,0),0)</f>
        <v>0</v>
      </c>
      <c r="D655" s="62"/>
      <c r="E655" s="62">
        <f t="shared" si="10"/>
        <v>0</v>
      </c>
    </row>
    <row r="656" ht="20.25" customHeight="1" spans="1:5">
      <c r="A656" s="40" t="s">
        <v>1211</v>
      </c>
      <c r="B656" s="41" t="s">
        <v>1212</v>
      </c>
      <c r="C656" s="65">
        <f>IFERROR(VLOOKUP(A656,Sheet1!A:E,5,0),0)</f>
        <v>2</v>
      </c>
      <c r="D656" s="65">
        <v>0</v>
      </c>
      <c r="E656" s="67">
        <f t="shared" si="10"/>
        <v>-1</v>
      </c>
    </row>
    <row r="657" ht="20.25" customHeight="1" spans="1:5">
      <c r="A657" s="35" t="s">
        <v>1213</v>
      </c>
      <c r="B657" s="39" t="s">
        <v>1214</v>
      </c>
      <c r="C657" s="59">
        <f>SUM(C658:C660)</f>
        <v>629</v>
      </c>
      <c r="D657" s="59">
        <v>0</v>
      </c>
      <c r="E657" s="60">
        <f t="shared" si="10"/>
        <v>-314.5</v>
      </c>
    </row>
    <row r="658" ht="20.25" hidden="1" customHeight="1" spans="1:5">
      <c r="A658" s="40" t="s">
        <v>1215</v>
      </c>
      <c r="B658" s="41" t="s">
        <v>1216</v>
      </c>
      <c r="C658" s="62">
        <f>IFERROR(VLOOKUP(A658,Sheet1!A:E,5,0),0)</f>
        <v>0</v>
      </c>
      <c r="D658" s="62"/>
      <c r="E658" s="62">
        <f t="shared" si="10"/>
        <v>0</v>
      </c>
    </row>
    <row r="659" ht="20.25" customHeight="1" spans="1:5">
      <c r="A659" s="40" t="s">
        <v>1217</v>
      </c>
      <c r="B659" s="41" t="s">
        <v>1218</v>
      </c>
      <c r="C659" s="65">
        <f>IFERROR(VLOOKUP(A659,Sheet1!A:E,5,0),0)</f>
        <v>629</v>
      </c>
      <c r="D659" s="65">
        <v>0</v>
      </c>
      <c r="E659" s="67">
        <f t="shared" si="10"/>
        <v>-314.5</v>
      </c>
    </row>
    <row r="660" ht="20.25" hidden="1" customHeight="1" spans="1:5">
      <c r="A660" s="40" t="s">
        <v>1219</v>
      </c>
      <c r="B660" s="41" t="s">
        <v>1220</v>
      </c>
      <c r="C660" s="62">
        <f>IFERROR(VLOOKUP(A660,Sheet1!A:E,5,0),0)</f>
        <v>0</v>
      </c>
      <c r="D660" s="62"/>
      <c r="E660" s="62">
        <f t="shared" si="10"/>
        <v>0</v>
      </c>
    </row>
    <row r="661" ht="20.25" hidden="1" customHeight="1" spans="1:5">
      <c r="A661" s="35" t="s">
        <v>1221</v>
      </c>
      <c r="B661" s="39" t="s">
        <v>1222</v>
      </c>
      <c r="C661" s="64">
        <f>SUM(C662:C664)</f>
        <v>0</v>
      </c>
      <c r="D661" s="64"/>
      <c r="E661" s="64">
        <f t="shared" si="10"/>
        <v>0</v>
      </c>
    </row>
    <row r="662" ht="20.25" hidden="1" customHeight="1" spans="1:5">
      <c r="A662" s="40" t="s">
        <v>1223</v>
      </c>
      <c r="B662" s="41" t="s">
        <v>1224</v>
      </c>
      <c r="C662" s="62">
        <f>IFERROR(VLOOKUP(A662,Sheet1!A:E,5,0),0)</f>
        <v>0</v>
      </c>
      <c r="D662" s="62"/>
      <c r="E662" s="62">
        <f t="shared" si="10"/>
        <v>0</v>
      </c>
    </row>
    <row r="663" ht="20.25" hidden="1" customHeight="1" spans="1:5">
      <c r="A663" s="40" t="s">
        <v>1225</v>
      </c>
      <c r="B663" s="41" t="s">
        <v>1226</v>
      </c>
      <c r="C663" s="62">
        <f>IFERROR(VLOOKUP(A663,Sheet1!A:E,5,0),0)</f>
        <v>0</v>
      </c>
      <c r="D663" s="62"/>
      <c r="E663" s="62">
        <f t="shared" si="10"/>
        <v>0</v>
      </c>
    </row>
    <row r="664" ht="20.25" hidden="1" customHeight="1" spans="1:5">
      <c r="A664" s="40" t="s">
        <v>1227</v>
      </c>
      <c r="B664" s="41" t="s">
        <v>1228</v>
      </c>
      <c r="C664" s="62">
        <f>IFERROR(VLOOKUP(A664,Sheet1!A:E,5,0),0)</f>
        <v>0</v>
      </c>
      <c r="D664" s="62"/>
      <c r="E664" s="62">
        <f t="shared" si="10"/>
        <v>0</v>
      </c>
    </row>
    <row r="665" ht="20.25" hidden="1" customHeight="1" spans="1:5">
      <c r="A665" s="35" t="s">
        <v>1229</v>
      </c>
      <c r="B665" s="39" t="s">
        <v>1230</v>
      </c>
      <c r="C665" s="64">
        <f>SUM(C666:C672)</f>
        <v>0</v>
      </c>
      <c r="D665" s="69"/>
      <c r="E665" s="69">
        <f t="shared" si="10"/>
        <v>0</v>
      </c>
    </row>
    <row r="666" ht="20.25" hidden="1" customHeight="1" spans="1:5">
      <c r="A666" s="40" t="s">
        <v>1231</v>
      </c>
      <c r="B666" s="41" t="s">
        <v>106</v>
      </c>
      <c r="C666" s="62">
        <f>IFERROR(VLOOKUP(A666,Sheet1!A:E,5,0),0)</f>
        <v>0</v>
      </c>
      <c r="D666" s="62"/>
      <c r="E666" s="62">
        <f t="shared" si="10"/>
        <v>0</v>
      </c>
    </row>
    <row r="667" ht="20.25" hidden="1" customHeight="1" spans="1:5">
      <c r="A667" s="40" t="s">
        <v>1232</v>
      </c>
      <c r="B667" s="41" t="s">
        <v>108</v>
      </c>
      <c r="C667" s="62">
        <f>IFERROR(VLOOKUP(A667,Sheet1!A:E,5,0),0)</f>
        <v>0</v>
      </c>
      <c r="D667" s="62"/>
      <c r="E667" s="62">
        <f t="shared" si="10"/>
        <v>0</v>
      </c>
    </row>
    <row r="668" ht="20.25" hidden="1" customHeight="1" spans="1:5">
      <c r="A668" s="40" t="s">
        <v>1233</v>
      </c>
      <c r="B668" s="41" t="s">
        <v>110</v>
      </c>
      <c r="C668" s="62">
        <f>IFERROR(VLOOKUP(A668,Sheet1!A:E,5,0),0)</f>
        <v>0</v>
      </c>
      <c r="D668" s="62"/>
      <c r="E668" s="62">
        <f t="shared" si="10"/>
        <v>0</v>
      </c>
    </row>
    <row r="669" ht="20.25" hidden="1" customHeight="1" spans="1:5">
      <c r="A669" s="40" t="s">
        <v>1234</v>
      </c>
      <c r="B669" s="41" t="s">
        <v>1235</v>
      </c>
      <c r="C669" s="62">
        <f>IFERROR(VLOOKUP(A669,Sheet1!A:E,5,0),0)</f>
        <v>0</v>
      </c>
      <c r="D669" s="68"/>
      <c r="E669" s="68">
        <f t="shared" si="10"/>
        <v>0</v>
      </c>
    </row>
    <row r="670" ht="20.25" hidden="1" customHeight="1" spans="1:5">
      <c r="A670" s="40" t="s">
        <v>1236</v>
      </c>
      <c r="B670" s="41" t="s">
        <v>1237</v>
      </c>
      <c r="C670" s="62">
        <f>IFERROR(VLOOKUP(A670,Sheet1!A:E,5,0),0)</f>
        <v>0</v>
      </c>
      <c r="D670" s="62"/>
      <c r="E670" s="62">
        <f t="shared" si="10"/>
        <v>0</v>
      </c>
    </row>
    <row r="671" ht="20.25" hidden="1" customHeight="1" spans="1:5">
      <c r="A671" s="40" t="s">
        <v>1238</v>
      </c>
      <c r="B671" s="41" t="s">
        <v>124</v>
      </c>
      <c r="C671" s="62">
        <f>IFERROR(VLOOKUP(A671,Sheet1!A:E,5,0),0)</f>
        <v>0</v>
      </c>
      <c r="D671" s="62"/>
      <c r="E671" s="62">
        <f t="shared" si="10"/>
        <v>0</v>
      </c>
    </row>
    <row r="672" ht="20.25" hidden="1" customHeight="1" spans="1:5">
      <c r="A672" s="40" t="s">
        <v>1239</v>
      </c>
      <c r="B672" s="41" t="s">
        <v>1240</v>
      </c>
      <c r="C672" s="62">
        <f>IFERROR(VLOOKUP(A672,Sheet1!A:E,5,0),0)</f>
        <v>0</v>
      </c>
      <c r="D672" s="68"/>
      <c r="E672" s="68">
        <f t="shared" si="10"/>
        <v>0</v>
      </c>
    </row>
    <row r="673" ht="20.25" hidden="1" customHeight="1" spans="1:5">
      <c r="A673" s="35" t="s">
        <v>1241</v>
      </c>
      <c r="B673" s="39" t="s">
        <v>1242</v>
      </c>
      <c r="C673" s="64">
        <f>SUM(C674:C675)</f>
        <v>0</v>
      </c>
      <c r="D673" s="64"/>
      <c r="E673" s="64">
        <f t="shared" si="10"/>
        <v>0</v>
      </c>
    </row>
    <row r="674" ht="20.25" hidden="1" customHeight="1" spans="1:5">
      <c r="A674" s="40" t="s">
        <v>1243</v>
      </c>
      <c r="B674" s="41" t="s">
        <v>1244</v>
      </c>
      <c r="C674" s="62">
        <f>IFERROR(VLOOKUP(A674,Sheet1!A:E,5,0),0)</f>
        <v>0</v>
      </c>
      <c r="D674" s="62"/>
      <c r="E674" s="62">
        <f t="shared" si="10"/>
        <v>0</v>
      </c>
    </row>
    <row r="675" ht="20.25" hidden="1" customHeight="1" spans="1:5">
      <c r="A675" s="40" t="s">
        <v>1245</v>
      </c>
      <c r="B675" s="41" t="s">
        <v>1246</v>
      </c>
      <c r="C675" s="62">
        <f>IFERROR(VLOOKUP(A675,Sheet1!A:E,5,0),0)</f>
        <v>0</v>
      </c>
      <c r="D675" s="62"/>
      <c r="E675" s="62">
        <f t="shared" si="10"/>
        <v>0</v>
      </c>
    </row>
    <row r="676" ht="20.25" customHeight="1" spans="1:5">
      <c r="A676" s="35" t="s">
        <v>1247</v>
      </c>
      <c r="B676" s="39" t="s">
        <v>1248</v>
      </c>
      <c r="C676" s="59">
        <f>C677</f>
        <v>130</v>
      </c>
      <c r="D676" s="59">
        <f>SUBTOTAL(9,D677)</f>
        <v>60</v>
      </c>
      <c r="E676" s="60">
        <f t="shared" si="10"/>
        <v>-5</v>
      </c>
    </row>
    <row r="677" ht="20.25" customHeight="1" spans="1:5">
      <c r="A677" s="40" t="s">
        <v>1249</v>
      </c>
      <c r="B677" s="41" t="s">
        <v>1250</v>
      </c>
      <c r="C677" s="65">
        <f>IFERROR(VLOOKUP(A677,Sheet1!A:E,5,0),0)</f>
        <v>130</v>
      </c>
      <c r="D677" s="65">
        <v>60</v>
      </c>
      <c r="E677" s="67">
        <f t="shared" si="10"/>
        <v>-5</v>
      </c>
    </row>
    <row r="678" ht="20.25" customHeight="1" spans="1:5">
      <c r="A678" s="35" t="s">
        <v>1251</v>
      </c>
      <c r="B678" s="39" t="s">
        <v>1252</v>
      </c>
      <c r="C678" s="59">
        <f>C679+C684+C698+C702+C714+C717+C721+C726+C730+C734+C737+C746+C748</f>
        <v>2539</v>
      </c>
      <c r="D678" s="59">
        <f>D679+D698+D717+D721+D748</f>
        <v>884</v>
      </c>
      <c r="E678" s="60">
        <f t="shared" si="10"/>
        <v>-385.5</v>
      </c>
    </row>
    <row r="679" ht="20.25" customHeight="1" spans="1:5">
      <c r="A679" s="35" t="s">
        <v>1253</v>
      </c>
      <c r="B679" s="39" t="s">
        <v>1254</v>
      </c>
      <c r="C679" s="59">
        <f>SUM(C680:C683)</f>
        <v>393</v>
      </c>
      <c r="D679" s="59">
        <v>106</v>
      </c>
      <c r="E679" s="60">
        <f t="shared" si="10"/>
        <v>-90.5</v>
      </c>
    </row>
    <row r="680" ht="20.25" hidden="1" customHeight="1" spans="1:5">
      <c r="A680" s="40" t="s">
        <v>1255</v>
      </c>
      <c r="B680" s="41" t="s">
        <v>106</v>
      </c>
      <c r="C680" s="62">
        <f>IFERROR(VLOOKUP(A680,Sheet1!A:E,5,0),0)</f>
        <v>0</v>
      </c>
      <c r="D680" s="62"/>
      <c r="E680" s="62">
        <f t="shared" si="10"/>
        <v>0</v>
      </c>
    </row>
    <row r="681" ht="20.25" hidden="1" customHeight="1" spans="1:5">
      <c r="A681" s="40" t="s">
        <v>1256</v>
      </c>
      <c r="B681" s="41" t="s">
        <v>108</v>
      </c>
      <c r="C681" s="62">
        <f>IFERROR(VLOOKUP(A681,Sheet1!A:E,5,0),0)</f>
        <v>0</v>
      </c>
      <c r="D681" s="62"/>
      <c r="E681" s="62">
        <f t="shared" si="10"/>
        <v>0</v>
      </c>
    </row>
    <row r="682" ht="20.25" hidden="1" customHeight="1" spans="1:5">
      <c r="A682" s="40" t="s">
        <v>1257</v>
      </c>
      <c r="B682" s="41" t="s">
        <v>110</v>
      </c>
      <c r="C682" s="62">
        <f>IFERROR(VLOOKUP(A682,Sheet1!A:E,5,0),0)</f>
        <v>0</v>
      </c>
      <c r="D682" s="62"/>
      <c r="E682" s="62">
        <f t="shared" si="10"/>
        <v>0</v>
      </c>
    </row>
    <row r="683" ht="20.25" customHeight="1" spans="1:5">
      <c r="A683" s="40" t="s">
        <v>1258</v>
      </c>
      <c r="B683" s="41" t="s">
        <v>1259</v>
      </c>
      <c r="C683" s="65">
        <f>IFERROR(VLOOKUP(A683,Sheet1!A:E,5,0),0)</f>
        <v>393</v>
      </c>
      <c r="D683" s="65">
        <v>106</v>
      </c>
      <c r="E683" s="67">
        <f t="shared" si="10"/>
        <v>-90.5</v>
      </c>
    </row>
    <row r="684" ht="20.25" hidden="1" customHeight="1" spans="1:5">
      <c r="A684" s="35" t="s">
        <v>1260</v>
      </c>
      <c r="B684" s="39" t="s">
        <v>1261</v>
      </c>
      <c r="C684" s="64">
        <f>SUM(C685:C697)</f>
        <v>0</v>
      </c>
      <c r="D684" s="64"/>
      <c r="E684" s="64">
        <f t="shared" si="10"/>
        <v>0</v>
      </c>
    </row>
    <row r="685" ht="20.25" hidden="1" customHeight="1" spans="1:5">
      <c r="A685" s="40" t="s">
        <v>1262</v>
      </c>
      <c r="B685" s="41" t="s">
        <v>1263</v>
      </c>
      <c r="C685" s="62">
        <f>IFERROR(VLOOKUP(A685,Sheet1!A:E,5,0),0)</f>
        <v>0</v>
      </c>
      <c r="D685" s="62"/>
      <c r="E685" s="62">
        <f t="shared" si="10"/>
        <v>0</v>
      </c>
    </row>
    <row r="686" ht="20.25" hidden="1" customHeight="1" spans="1:5">
      <c r="A686" s="40" t="s">
        <v>1264</v>
      </c>
      <c r="B686" s="41" t="s">
        <v>1265</v>
      </c>
      <c r="C686" s="62">
        <f>IFERROR(VLOOKUP(A686,Sheet1!A:E,5,0),0)</f>
        <v>0</v>
      </c>
      <c r="D686" s="62"/>
      <c r="E686" s="62">
        <f t="shared" si="10"/>
        <v>0</v>
      </c>
    </row>
    <row r="687" ht="20.25" hidden="1" customHeight="1" spans="1:5">
      <c r="A687" s="40" t="s">
        <v>1266</v>
      </c>
      <c r="B687" s="41" t="s">
        <v>1267</v>
      </c>
      <c r="C687" s="62">
        <f>IFERROR(VLOOKUP(A687,Sheet1!A:E,5,0),0)</f>
        <v>0</v>
      </c>
      <c r="D687" s="62"/>
      <c r="E687" s="62">
        <f t="shared" si="10"/>
        <v>0</v>
      </c>
    </row>
    <row r="688" ht="20.25" hidden="1" customHeight="1" spans="1:5">
      <c r="A688" s="40" t="s">
        <v>1268</v>
      </c>
      <c r="B688" s="41" t="s">
        <v>1269</v>
      </c>
      <c r="C688" s="62">
        <f>IFERROR(VLOOKUP(A688,Sheet1!A:E,5,0),0)</f>
        <v>0</v>
      </c>
      <c r="D688" s="62"/>
      <c r="E688" s="62">
        <f t="shared" si="10"/>
        <v>0</v>
      </c>
    </row>
    <row r="689" ht="20.25" hidden="1" customHeight="1" spans="1:5">
      <c r="A689" s="40" t="s">
        <v>1270</v>
      </c>
      <c r="B689" s="41" t="s">
        <v>1271</v>
      </c>
      <c r="C689" s="62">
        <f>IFERROR(VLOOKUP(A689,Sheet1!A:E,5,0),0)</f>
        <v>0</v>
      </c>
      <c r="D689" s="62"/>
      <c r="E689" s="62">
        <f t="shared" si="10"/>
        <v>0</v>
      </c>
    </row>
    <row r="690" ht="20.25" hidden="1" customHeight="1" spans="1:5">
      <c r="A690" s="40" t="s">
        <v>1272</v>
      </c>
      <c r="B690" s="41" t="s">
        <v>1273</v>
      </c>
      <c r="C690" s="62">
        <f>IFERROR(VLOOKUP(A690,Sheet1!A:E,5,0),0)</f>
        <v>0</v>
      </c>
      <c r="D690" s="62"/>
      <c r="E690" s="62">
        <f t="shared" si="10"/>
        <v>0</v>
      </c>
    </row>
    <row r="691" ht="20.25" hidden="1" customHeight="1" spans="1:5">
      <c r="A691" s="40" t="s">
        <v>1274</v>
      </c>
      <c r="B691" s="41" t="s">
        <v>1275</v>
      </c>
      <c r="C691" s="62">
        <f>IFERROR(VLOOKUP(A691,Sheet1!A:E,5,0),0)</f>
        <v>0</v>
      </c>
      <c r="D691" s="62"/>
      <c r="E691" s="62">
        <f t="shared" si="10"/>
        <v>0</v>
      </c>
    </row>
    <row r="692" ht="20.25" hidden="1" customHeight="1" spans="1:5">
      <c r="A692" s="40" t="s">
        <v>1276</v>
      </c>
      <c r="B692" s="41" t="s">
        <v>1277</v>
      </c>
      <c r="C692" s="62">
        <f>IFERROR(VLOOKUP(A692,Sheet1!A:E,5,0),0)</f>
        <v>0</v>
      </c>
      <c r="D692" s="62"/>
      <c r="E692" s="62">
        <f t="shared" si="10"/>
        <v>0</v>
      </c>
    </row>
    <row r="693" ht="20.25" hidden="1" customHeight="1" spans="1:5">
      <c r="A693" s="40" t="s">
        <v>1278</v>
      </c>
      <c r="B693" s="41" t="s">
        <v>1279</v>
      </c>
      <c r="C693" s="62">
        <f>IFERROR(VLOOKUP(A693,Sheet1!A:E,5,0),0)</f>
        <v>0</v>
      </c>
      <c r="D693" s="62"/>
      <c r="E693" s="62">
        <f t="shared" si="10"/>
        <v>0</v>
      </c>
    </row>
    <row r="694" ht="20.25" hidden="1" customHeight="1" spans="1:5">
      <c r="A694" s="40" t="s">
        <v>1280</v>
      </c>
      <c r="B694" s="41" t="s">
        <v>1281</v>
      </c>
      <c r="C694" s="62">
        <f>IFERROR(VLOOKUP(A694,Sheet1!A:E,5,0),0)</f>
        <v>0</v>
      </c>
      <c r="D694" s="62"/>
      <c r="E694" s="62">
        <f t="shared" si="10"/>
        <v>0</v>
      </c>
    </row>
    <row r="695" ht="20.25" hidden="1" customHeight="1" spans="1:5">
      <c r="A695" s="40" t="s">
        <v>1282</v>
      </c>
      <c r="B695" s="41" t="s">
        <v>1283</v>
      </c>
      <c r="C695" s="62">
        <f>IFERROR(VLOOKUP(A695,Sheet1!A:E,5,0),0)</f>
        <v>0</v>
      </c>
      <c r="D695" s="62"/>
      <c r="E695" s="62">
        <f t="shared" si="10"/>
        <v>0</v>
      </c>
    </row>
    <row r="696" ht="20.25" hidden="1" customHeight="1" spans="1:5">
      <c r="A696" s="40" t="s">
        <v>1284</v>
      </c>
      <c r="B696" s="41" t="s">
        <v>1285</v>
      </c>
      <c r="C696" s="62">
        <f>IFERROR(VLOOKUP(A696,Sheet1!A:E,5,0),0)</f>
        <v>0</v>
      </c>
      <c r="D696" s="62"/>
      <c r="E696" s="62">
        <f t="shared" si="10"/>
        <v>0</v>
      </c>
    </row>
    <row r="697" ht="20.25" hidden="1" customHeight="1" spans="1:5">
      <c r="A697" s="40" t="s">
        <v>1286</v>
      </c>
      <c r="B697" s="41" t="s">
        <v>1287</v>
      </c>
      <c r="C697" s="62">
        <f>IFERROR(VLOOKUP(A697,Sheet1!A:E,5,0),0)</f>
        <v>0</v>
      </c>
      <c r="D697" s="62"/>
      <c r="E697" s="62">
        <f t="shared" si="10"/>
        <v>0</v>
      </c>
    </row>
    <row r="698" ht="20.25" customHeight="1" spans="1:5">
      <c r="A698" s="35" t="s">
        <v>1288</v>
      </c>
      <c r="B698" s="39" t="s">
        <v>1289</v>
      </c>
      <c r="C698" s="59">
        <f>SUM(C699:C701)</f>
        <v>679</v>
      </c>
      <c r="D698" s="59">
        <v>274</v>
      </c>
      <c r="E698" s="60">
        <f t="shared" si="10"/>
        <v>-65.5</v>
      </c>
    </row>
    <row r="699" ht="20.25" hidden="1" customHeight="1" spans="1:5">
      <c r="A699" s="40" t="s">
        <v>1290</v>
      </c>
      <c r="B699" s="41" t="s">
        <v>1291</v>
      </c>
      <c r="C699" s="62">
        <f>IFERROR(VLOOKUP(A699,Sheet1!A:E,5,0),0)</f>
        <v>0</v>
      </c>
      <c r="D699" s="62"/>
      <c r="E699" s="62">
        <f t="shared" si="10"/>
        <v>0</v>
      </c>
    </row>
    <row r="700" ht="20.25" customHeight="1" spans="1:5">
      <c r="A700" s="40" t="s">
        <v>1292</v>
      </c>
      <c r="B700" s="41" t="s">
        <v>1293</v>
      </c>
      <c r="C700" s="65">
        <f>IFERROR(VLOOKUP(A700,Sheet1!A:E,5,0),0)</f>
        <v>653</v>
      </c>
      <c r="D700" s="65">
        <v>274</v>
      </c>
      <c r="E700" s="67">
        <f t="shared" si="10"/>
        <v>-52.5</v>
      </c>
    </row>
    <row r="701" ht="20.25" customHeight="1" spans="1:5">
      <c r="A701" s="40" t="s">
        <v>1294</v>
      </c>
      <c r="B701" s="41" t="s">
        <v>1295</v>
      </c>
      <c r="C701" s="65">
        <f>IFERROR(VLOOKUP(A701,Sheet1!A:E,5,0),0)</f>
        <v>26</v>
      </c>
      <c r="D701" s="65">
        <v>0</v>
      </c>
      <c r="E701" s="67">
        <f t="shared" si="10"/>
        <v>-13</v>
      </c>
    </row>
    <row r="702" ht="20.25" customHeight="1" spans="1:5">
      <c r="A702" s="35" t="s">
        <v>1296</v>
      </c>
      <c r="B702" s="39" t="s">
        <v>1297</v>
      </c>
      <c r="C702" s="59">
        <f>SUM(C703:C713)</f>
        <v>96</v>
      </c>
      <c r="D702" s="59">
        <v>0</v>
      </c>
      <c r="E702" s="60">
        <f t="shared" si="10"/>
        <v>-48</v>
      </c>
    </row>
    <row r="703" ht="20.25" hidden="1" customHeight="1" spans="1:5">
      <c r="A703" s="40" t="s">
        <v>1298</v>
      </c>
      <c r="B703" s="41" t="s">
        <v>1299</v>
      </c>
      <c r="C703" s="62">
        <f>IFERROR(VLOOKUP(A703,Sheet1!A:E,5,0),0)</f>
        <v>0</v>
      </c>
      <c r="D703" s="62"/>
      <c r="E703" s="62">
        <f t="shared" si="10"/>
        <v>0</v>
      </c>
    </row>
    <row r="704" ht="20.25" hidden="1" customHeight="1" spans="1:5">
      <c r="A704" s="40" t="s">
        <v>1300</v>
      </c>
      <c r="B704" s="41" t="s">
        <v>1301</v>
      </c>
      <c r="C704" s="62">
        <f>IFERROR(VLOOKUP(A704,Sheet1!A:E,5,0),0)</f>
        <v>0</v>
      </c>
      <c r="D704" s="62"/>
      <c r="E704" s="62">
        <f t="shared" si="10"/>
        <v>0</v>
      </c>
    </row>
    <row r="705" ht="20.25" hidden="1" customHeight="1" spans="1:5">
      <c r="A705" s="40" t="s">
        <v>1302</v>
      </c>
      <c r="B705" s="41" t="s">
        <v>1303</v>
      </c>
      <c r="C705" s="62">
        <f>IFERROR(VLOOKUP(A705,Sheet1!A:E,5,0),0)</f>
        <v>0</v>
      </c>
      <c r="D705" s="62"/>
      <c r="E705" s="62">
        <f t="shared" si="10"/>
        <v>0</v>
      </c>
    </row>
    <row r="706" ht="20.25" hidden="1" customHeight="1" spans="1:5">
      <c r="A706" s="40" t="s">
        <v>1304</v>
      </c>
      <c r="B706" s="41" t="s">
        <v>1305</v>
      </c>
      <c r="C706" s="62">
        <f>IFERROR(VLOOKUP(A706,Sheet1!A:E,5,0),0)</f>
        <v>0</v>
      </c>
      <c r="D706" s="62"/>
      <c r="E706" s="62">
        <f t="shared" si="10"/>
        <v>0</v>
      </c>
    </row>
    <row r="707" ht="20.25" hidden="1" customHeight="1" spans="1:5">
      <c r="A707" s="40" t="s">
        <v>1306</v>
      </c>
      <c r="B707" s="41" t="s">
        <v>1307</v>
      </c>
      <c r="C707" s="62">
        <f>IFERROR(VLOOKUP(A707,Sheet1!A:E,5,0),0)</f>
        <v>0</v>
      </c>
      <c r="D707" s="62"/>
      <c r="E707" s="62">
        <f t="shared" si="10"/>
        <v>0</v>
      </c>
    </row>
    <row r="708" ht="20.25" hidden="1" customHeight="1" spans="1:5">
      <c r="A708" s="40" t="s">
        <v>1308</v>
      </c>
      <c r="B708" s="41" t="s">
        <v>1309</v>
      </c>
      <c r="C708" s="62">
        <f>IFERROR(VLOOKUP(A708,Sheet1!A:E,5,0),0)</f>
        <v>0</v>
      </c>
      <c r="D708" s="62"/>
      <c r="E708" s="62">
        <f t="shared" si="10"/>
        <v>0</v>
      </c>
    </row>
    <row r="709" ht="20.25" hidden="1" customHeight="1" spans="1:5">
      <c r="A709" s="40" t="s">
        <v>1310</v>
      </c>
      <c r="B709" s="41" t="s">
        <v>1311</v>
      </c>
      <c r="C709" s="62">
        <f>IFERROR(VLOOKUP(A709,Sheet1!A:E,5,0),0)</f>
        <v>0</v>
      </c>
      <c r="D709" s="62"/>
      <c r="E709" s="62">
        <f t="shared" si="10"/>
        <v>0</v>
      </c>
    </row>
    <row r="710" ht="20.25" customHeight="1" spans="1:5">
      <c r="A710" s="40" t="s">
        <v>1312</v>
      </c>
      <c r="B710" s="41" t="s">
        <v>1313</v>
      </c>
      <c r="C710" s="65">
        <f>IFERROR(VLOOKUP(A710,Sheet1!A:E,5,0),0)</f>
        <v>94</v>
      </c>
      <c r="D710" s="65">
        <v>0</v>
      </c>
      <c r="E710" s="67">
        <f t="shared" si="10"/>
        <v>-47</v>
      </c>
    </row>
    <row r="711" ht="20.25" customHeight="1" spans="1:5">
      <c r="A711" s="40" t="s">
        <v>1314</v>
      </c>
      <c r="B711" s="41" t="s">
        <v>1315</v>
      </c>
      <c r="C711" s="65">
        <f>IFERROR(VLOOKUP(A711,Sheet1!A:E,5,0),0)</f>
        <v>2</v>
      </c>
      <c r="D711" s="65">
        <v>0</v>
      </c>
      <c r="E711" s="67">
        <f t="shared" ref="E711:E774" si="11">D711-C711/2</f>
        <v>-1</v>
      </c>
    </row>
    <row r="712" ht="20.25" hidden="1" customHeight="1" spans="1:5">
      <c r="A712" s="40" t="s">
        <v>1316</v>
      </c>
      <c r="B712" s="41" t="s">
        <v>1317</v>
      </c>
      <c r="C712" s="62">
        <f>IFERROR(VLOOKUP(A712,Sheet1!A:E,5,0),0)</f>
        <v>0</v>
      </c>
      <c r="D712" s="62"/>
      <c r="E712" s="62">
        <f t="shared" si="11"/>
        <v>0</v>
      </c>
    </row>
    <row r="713" ht="20.25" hidden="1" customHeight="1" spans="1:5">
      <c r="A713" s="40" t="s">
        <v>1318</v>
      </c>
      <c r="B713" s="41" t="s">
        <v>1319</v>
      </c>
      <c r="C713" s="62">
        <f>IFERROR(VLOOKUP(A713,Sheet1!A:E,5,0),0)</f>
        <v>0</v>
      </c>
      <c r="D713" s="62"/>
      <c r="E713" s="62">
        <f t="shared" si="11"/>
        <v>0</v>
      </c>
    </row>
    <row r="714" ht="20.25" hidden="1" customHeight="1" spans="1:5">
      <c r="A714" s="35" t="s">
        <v>1320</v>
      </c>
      <c r="B714" s="39" t="s">
        <v>1321</v>
      </c>
      <c r="C714" s="64">
        <f>SUM(C715:C716)</f>
        <v>0</v>
      </c>
      <c r="D714" s="64"/>
      <c r="E714" s="64">
        <f t="shared" si="11"/>
        <v>0</v>
      </c>
    </row>
    <row r="715" ht="20.25" hidden="1" customHeight="1" spans="1:5">
      <c r="A715" s="40" t="s">
        <v>1322</v>
      </c>
      <c r="B715" s="41" t="s">
        <v>1323</v>
      </c>
      <c r="C715" s="62">
        <f>IFERROR(VLOOKUP(A715,Sheet1!A:E,5,0),0)</f>
        <v>0</v>
      </c>
      <c r="D715" s="62"/>
      <c r="E715" s="62">
        <f t="shared" si="11"/>
        <v>0</v>
      </c>
    </row>
    <row r="716" ht="20.25" hidden="1" customHeight="1" spans="1:5">
      <c r="A716" s="40" t="s">
        <v>1324</v>
      </c>
      <c r="B716" s="41" t="s">
        <v>1325</v>
      </c>
      <c r="C716" s="62">
        <f>IFERROR(VLOOKUP(A716,Sheet1!A:E,5,0),0)</f>
        <v>0</v>
      </c>
      <c r="D716" s="62"/>
      <c r="E716" s="62">
        <f t="shared" si="11"/>
        <v>0</v>
      </c>
    </row>
    <row r="717" ht="20.25" customHeight="1" spans="1:5">
      <c r="A717" s="35" t="s">
        <v>1326</v>
      </c>
      <c r="B717" s="39" t="s">
        <v>1327</v>
      </c>
      <c r="C717" s="59">
        <f>SUM(C718:C720)</f>
        <v>245</v>
      </c>
      <c r="D717" s="59">
        <f>SUBTOTAL(9,D719:D720)</f>
        <v>56</v>
      </c>
      <c r="E717" s="60">
        <f t="shared" si="11"/>
        <v>-66.5</v>
      </c>
    </row>
    <row r="718" ht="20.25" hidden="1" customHeight="1" spans="1:5">
      <c r="A718" s="40" t="s">
        <v>1328</v>
      </c>
      <c r="B718" s="41" t="s">
        <v>1329</v>
      </c>
      <c r="C718" s="62">
        <f>IFERROR(VLOOKUP(A718,Sheet1!A:E,5,0),0)</f>
        <v>0</v>
      </c>
      <c r="D718" s="62"/>
      <c r="E718" s="62">
        <f t="shared" si="11"/>
        <v>0</v>
      </c>
    </row>
    <row r="719" ht="20.25" customHeight="1" spans="1:5">
      <c r="A719" s="40" t="s">
        <v>1330</v>
      </c>
      <c r="B719" s="41" t="s">
        <v>1331</v>
      </c>
      <c r="C719" s="65">
        <f>IFERROR(VLOOKUP(A719,Sheet1!A:E,5,0),0)</f>
        <v>245</v>
      </c>
      <c r="D719" s="65">
        <v>17</v>
      </c>
      <c r="E719" s="67">
        <f t="shared" si="11"/>
        <v>-105.5</v>
      </c>
    </row>
    <row r="720" ht="23.1" customHeight="1" spans="1:5">
      <c r="A720" s="40" t="s">
        <v>1332</v>
      </c>
      <c r="B720" s="41" t="s">
        <v>1333</v>
      </c>
      <c r="C720" s="65">
        <v>0</v>
      </c>
      <c r="D720" s="65">
        <v>39</v>
      </c>
      <c r="E720" s="67">
        <f t="shared" si="11"/>
        <v>39</v>
      </c>
    </row>
    <row r="721" ht="20.25" customHeight="1" spans="1:5">
      <c r="A721" s="35" t="s">
        <v>1334</v>
      </c>
      <c r="B721" s="39" t="s">
        <v>1335</v>
      </c>
      <c r="C721" s="59">
        <f>SUM(C722:C725)</f>
        <v>581</v>
      </c>
      <c r="D721" s="59">
        <v>261</v>
      </c>
      <c r="E721" s="60">
        <f t="shared" si="11"/>
        <v>-29.5</v>
      </c>
    </row>
    <row r="722" ht="20.25" customHeight="1" spans="1:5">
      <c r="A722" s="40" t="s">
        <v>1336</v>
      </c>
      <c r="B722" s="41" t="s">
        <v>1337</v>
      </c>
      <c r="C722" s="65">
        <f>IFERROR(VLOOKUP(A722,Sheet1!A:E,5,0),0)</f>
        <v>47</v>
      </c>
      <c r="D722" s="65">
        <v>29</v>
      </c>
      <c r="E722" s="67">
        <f t="shared" si="11"/>
        <v>5.5</v>
      </c>
    </row>
    <row r="723" ht="20.25" customHeight="1" spans="1:5">
      <c r="A723" s="40" t="s">
        <v>1338</v>
      </c>
      <c r="B723" s="41" t="s">
        <v>1339</v>
      </c>
      <c r="C723" s="65">
        <f>IFERROR(VLOOKUP(A723,Sheet1!A:E,5,0),0)</f>
        <v>187</v>
      </c>
      <c r="D723" s="65">
        <v>79</v>
      </c>
      <c r="E723" s="67">
        <f t="shared" si="11"/>
        <v>-14.5</v>
      </c>
    </row>
    <row r="724" ht="20.25" customHeight="1" spans="1:5">
      <c r="A724" s="40" t="s">
        <v>1340</v>
      </c>
      <c r="B724" s="41" t="s">
        <v>1341</v>
      </c>
      <c r="C724" s="65">
        <f>IFERROR(VLOOKUP(A724,Sheet1!A:E,5,0),0)</f>
        <v>347</v>
      </c>
      <c r="D724" s="65">
        <v>153</v>
      </c>
      <c r="E724" s="67">
        <f t="shared" si="11"/>
        <v>-20.5</v>
      </c>
    </row>
    <row r="725" ht="20.25" hidden="1" customHeight="1" spans="1:5">
      <c r="A725" s="40" t="s">
        <v>1342</v>
      </c>
      <c r="B725" s="41" t="s">
        <v>1343</v>
      </c>
      <c r="C725" s="62">
        <f>IFERROR(VLOOKUP(A725,Sheet1!A:E,5,0),0)</f>
        <v>0</v>
      </c>
      <c r="D725" s="62"/>
      <c r="E725" s="62">
        <f t="shared" si="11"/>
        <v>0</v>
      </c>
    </row>
    <row r="726" ht="20.25" customHeight="1" spans="1:5">
      <c r="A726" s="35" t="s">
        <v>1344</v>
      </c>
      <c r="B726" s="39" t="s">
        <v>1345</v>
      </c>
      <c r="C726" s="59">
        <f>SUM(C727:C729)</f>
        <v>369</v>
      </c>
      <c r="D726" s="59">
        <v>0</v>
      </c>
      <c r="E726" s="60">
        <f t="shared" si="11"/>
        <v>-184.5</v>
      </c>
    </row>
    <row r="727" ht="20.25" hidden="1" customHeight="1" spans="1:5">
      <c r="A727" s="40" t="s">
        <v>1346</v>
      </c>
      <c r="B727" s="41" t="s">
        <v>1347</v>
      </c>
      <c r="C727" s="62">
        <f>IFERROR(VLOOKUP(A727,Sheet1!A:E,5,0),0)</f>
        <v>0</v>
      </c>
      <c r="D727" s="62"/>
      <c r="E727" s="62">
        <f t="shared" si="11"/>
        <v>0</v>
      </c>
    </row>
    <row r="728" ht="27.6" customHeight="1" spans="1:5">
      <c r="A728" s="40" t="s">
        <v>1348</v>
      </c>
      <c r="B728" s="41" t="s">
        <v>1349</v>
      </c>
      <c r="C728" s="65">
        <f>IFERROR(VLOOKUP(A728,Sheet1!A:E,5,0),0)</f>
        <v>369</v>
      </c>
      <c r="D728" s="65">
        <v>0</v>
      </c>
      <c r="E728" s="67">
        <f t="shared" si="11"/>
        <v>-184.5</v>
      </c>
    </row>
    <row r="729" ht="20.25" hidden="1" customHeight="1" spans="1:5">
      <c r="A729" s="40" t="s">
        <v>1350</v>
      </c>
      <c r="B729" s="41" t="s">
        <v>1351</v>
      </c>
      <c r="C729" s="62">
        <f>IFERROR(VLOOKUP(A729,Sheet1!A:E,5,0),0)</f>
        <v>0</v>
      </c>
      <c r="D729" s="62"/>
      <c r="E729" s="62">
        <f t="shared" si="11"/>
        <v>0</v>
      </c>
    </row>
    <row r="730" ht="20.25" customHeight="1" spans="1:5">
      <c r="A730" s="35" t="s">
        <v>1352</v>
      </c>
      <c r="B730" s="39" t="s">
        <v>1353</v>
      </c>
      <c r="C730" s="59">
        <f>SUM(C731:C733)</f>
        <v>76</v>
      </c>
      <c r="D730" s="59">
        <v>0</v>
      </c>
      <c r="E730" s="60">
        <f t="shared" si="11"/>
        <v>-38</v>
      </c>
    </row>
    <row r="731" ht="20.25" customHeight="1" spans="1:5">
      <c r="A731" s="40" t="s">
        <v>1354</v>
      </c>
      <c r="B731" s="41" t="s">
        <v>1355</v>
      </c>
      <c r="C731" s="65">
        <f>IFERROR(VLOOKUP(A731,Sheet1!A:E,5,0),0)</f>
        <v>2</v>
      </c>
      <c r="D731" s="65">
        <v>0</v>
      </c>
      <c r="E731" s="67">
        <f t="shared" si="11"/>
        <v>-1</v>
      </c>
    </row>
    <row r="732" ht="20.25" hidden="1" customHeight="1" spans="1:5">
      <c r="A732" s="40" t="s">
        <v>1356</v>
      </c>
      <c r="B732" s="41" t="s">
        <v>1357</v>
      </c>
      <c r="C732" s="62">
        <f>IFERROR(VLOOKUP(A732,Sheet1!A:E,5,0),0)</f>
        <v>0</v>
      </c>
      <c r="D732" s="68"/>
      <c r="E732" s="68">
        <f t="shared" si="11"/>
        <v>0</v>
      </c>
    </row>
    <row r="733" ht="20.25" customHeight="1" spans="1:5">
      <c r="A733" s="40" t="s">
        <v>1358</v>
      </c>
      <c r="B733" s="41" t="s">
        <v>1359</v>
      </c>
      <c r="C733" s="65">
        <f>IFERROR(VLOOKUP(A733,Sheet1!A:E,5,0),0)</f>
        <v>74</v>
      </c>
      <c r="D733" s="65">
        <v>0</v>
      </c>
      <c r="E733" s="67">
        <f t="shared" si="11"/>
        <v>-37</v>
      </c>
    </row>
    <row r="734" ht="20.25" hidden="1" customHeight="1" spans="1:5">
      <c r="A734" s="35" t="s">
        <v>1360</v>
      </c>
      <c r="B734" s="39" t="s">
        <v>1361</v>
      </c>
      <c r="C734" s="64">
        <f>SUM(C735:C736)</f>
        <v>0</v>
      </c>
      <c r="D734" s="64"/>
      <c r="E734" s="64">
        <f t="shared" si="11"/>
        <v>0</v>
      </c>
    </row>
    <row r="735" ht="20.25" hidden="1" customHeight="1" spans="1:5">
      <c r="A735" s="40" t="s">
        <v>1362</v>
      </c>
      <c r="B735" s="41" t="s">
        <v>1363</v>
      </c>
      <c r="C735" s="62">
        <f>IFERROR(VLOOKUP(A735,Sheet1!A:E,5,0),0)</f>
        <v>0</v>
      </c>
      <c r="D735" s="62"/>
      <c r="E735" s="62">
        <f t="shared" si="11"/>
        <v>0</v>
      </c>
    </row>
    <row r="736" ht="20.25" hidden="1" customHeight="1" spans="1:5">
      <c r="A736" s="40" t="s">
        <v>1364</v>
      </c>
      <c r="B736" s="41" t="s">
        <v>1365</v>
      </c>
      <c r="C736" s="62">
        <f>IFERROR(VLOOKUP(A736,Sheet1!A:E,5,0),0)</f>
        <v>0</v>
      </c>
      <c r="D736" s="62"/>
      <c r="E736" s="62">
        <f t="shared" si="11"/>
        <v>0</v>
      </c>
    </row>
    <row r="737" ht="20.25" hidden="1" customHeight="1" spans="1:5">
      <c r="A737" s="35" t="s">
        <v>1366</v>
      </c>
      <c r="B737" s="39" t="s">
        <v>1367</v>
      </c>
      <c r="C737" s="64">
        <f>SUM(C738:C745)</f>
        <v>0</v>
      </c>
      <c r="D737" s="64"/>
      <c r="E737" s="64">
        <f t="shared" si="11"/>
        <v>0</v>
      </c>
    </row>
    <row r="738" ht="20.25" hidden="1" customHeight="1" spans="1:5">
      <c r="A738" s="40" t="s">
        <v>1368</v>
      </c>
      <c r="B738" s="41" t="s">
        <v>106</v>
      </c>
      <c r="C738" s="62">
        <f>IFERROR(VLOOKUP(A738,Sheet1!A:E,5,0),0)</f>
        <v>0</v>
      </c>
      <c r="D738" s="62"/>
      <c r="E738" s="62">
        <f t="shared" si="11"/>
        <v>0</v>
      </c>
    </row>
    <row r="739" ht="20.25" hidden="1" customHeight="1" spans="1:5">
      <c r="A739" s="40" t="s">
        <v>1369</v>
      </c>
      <c r="B739" s="41" t="s">
        <v>108</v>
      </c>
      <c r="C739" s="62">
        <f>IFERROR(VLOOKUP(A739,Sheet1!A:E,5,0),0)</f>
        <v>0</v>
      </c>
      <c r="D739" s="62"/>
      <c r="E739" s="62">
        <f t="shared" si="11"/>
        <v>0</v>
      </c>
    </row>
    <row r="740" ht="20.25" hidden="1" customHeight="1" spans="1:5">
      <c r="A740" s="40" t="s">
        <v>1370</v>
      </c>
      <c r="B740" s="41" t="s">
        <v>110</v>
      </c>
      <c r="C740" s="62">
        <f>IFERROR(VLOOKUP(A740,Sheet1!A:E,5,0),0)</f>
        <v>0</v>
      </c>
      <c r="D740" s="62"/>
      <c r="E740" s="62">
        <f t="shared" si="11"/>
        <v>0</v>
      </c>
    </row>
    <row r="741" ht="20.25" hidden="1" customHeight="1" spans="1:5">
      <c r="A741" s="40" t="s">
        <v>1371</v>
      </c>
      <c r="B741" s="41" t="s">
        <v>207</v>
      </c>
      <c r="C741" s="62">
        <f>IFERROR(VLOOKUP(A741,Sheet1!A:E,5,0),0)</f>
        <v>0</v>
      </c>
      <c r="D741" s="62"/>
      <c r="E741" s="62">
        <f t="shared" si="11"/>
        <v>0</v>
      </c>
    </row>
    <row r="742" ht="20.25" hidden="1" customHeight="1" spans="1:5">
      <c r="A742" s="40" t="s">
        <v>1372</v>
      </c>
      <c r="B742" s="41" t="s">
        <v>1373</v>
      </c>
      <c r="C742" s="62">
        <f>IFERROR(VLOOKUP(A742,Sheet1!A:E,5,0),0)</f>
        <v>0</v>
      </c>
      <c r="D742" s="62"/>
      <c r="E742" s="62">
        <f t="shared" si="11"/>
        <v>0</v>
      </c>
    </row>
    <row r="743" ht="20.25" hidden="1" customHeight="1" spans="1:5">
      <c r="A743" s="40" t="s">
        <v>1374</v>
      </c>
      <c r="B743" s="41" t="s">
        <v>1375</v>
      </c>
      <c r="C743" s="62">
        <f>IFERROR(VLOOKUP(A743,Sheet1!A:E,5,0),0)</f>
        <v>0</v>
      </c>
      <c r="D743" s="62"/>
      <c r="E743" s="62">
        <f t="shared" si="11"/>
        <v>0</v>
      </c>
    </row>
    <row r="744" ht="20.25" hidden="1" customHeight="1" spans="1:5">
      <c r="A744" s="40" t="s">
        <v>1376</v>
      </c>
      <c r="B744" s="41" t="s">
        <v>124</v>
      </c>
      <c r="C744" s="62">
        <f>IFERROR(VLOOKUP(A744,Sheet1!A:E,5,0),0)</f>
        <v>0</v>
      </c>
      <c r="D744" s="62"/>
      <c r="E744" s="62">
        <f t="shared" si="11"/>
        <v>0</v>
      </c>
    </row>
    <row r="745" ht="20.25" hidden="1" customHeight="1" spans="1:5">
      <c r="A745" s="40" t="s">
        <v>1377</v>
      </c>
      <c r="B745" s="41" t="s">
        <v>1378</v>
      </c>
      <c r="C745" s="62">
        <f>IFERROR(VLOOKUP(A745,Sheet1!A:E,5,0),0)</f>
        <v>0</v>
      </c>
      <c r="D745" s="62"/>
      <c r="E745" s="62">
        <f t="shared" si="11"/>
        <v>0</v>
      </c>
    </row>
    <row r="746" ht="20.25" hidden="1" customHeight="1" spans="1:5">
      <c r="A746" s="35" t="s">
        <v>1379</v>
      </c>
      <c r="B746" s="39" t="s">
        <v>1380</v>
      </c>
      <c r="C746" s="64">
        <f>C747</f>
        <v>0</v>
      </c>
      <c r="D746" s="64"/>
      <c r="E746" s="64">
        <f t="shared" si="11"/>
        <v>0</v>
      </c>
    </row>
    <row r="747" ht="20.25" hidden="1" customHeight="1" spans="1:5">
      <c r="A747" s="40" t="s">
        <v>1381</v>
      </c>
      <c r="B747" s="41" t="s">
        <v>1382</v>
      </c>
      <c r="C747" s="62">
        <f>IFERROR(VLOOKUP(A747,Sheet1!A:E,5,0),0)</f>
        <v>0</v>
      </c>
      <c r="D747" s="62"/>
      <c r="E747" s="62">
        <f t="shared" si="11"/>
        <v>0</v>
      </c>
    </row>
    <row r="748" ht="20.25" customHeight="1" spans="1:5">
      <c r="A748" s="35" t="s">
        <v>1383</v>
      </c>
      <c r="B748" s="39" t="s">
        <v>1384</v>
      </c>
      <c r="C748" s="59">
        <f>C749</f>
        <v>100</v>
      </c>
      <c r="D748" s="59">
        <v>187</v>
      </c>
      <c r="E748" s="60">
        <f t="shared" si="11"/>
        <v>137</v>
      </c>
    </row>
    <row r="749" ht="20.25" customHeight="1" spans="1:5">
      <c r="A749" s="40" t="s">
        <v>1385</v>
      </c>
      <c r="B749" s="41" t="s">
        <v>1386</v>
      </c>
      <c r="C749" s="65">
        <f>IFERROR(VLOOKUP(A749,Sheet1!A:E,5,0),0)</f>
        <v>100</v>
      </c>
      <c r="D749" s="65">
        <v>187</v>
      </c>
      <c r="E749" s="67">
        <f t="shared" si="11"/>
        <v>137</v>
      </c>
    </row>
    <row r="750" ht="20.25" customHeight="1" spans="1:5">
      <c r="A750" s="35" t="s">
        <v>1387</v>
      </c>
      <c r="B750" s="39" t="s">
        <v>1388</v>
      </c>
      <c r="C750" s="59">
        <f>C751+C761+C765+C774+C779+C786+C792+C795+C798+C800+C802+C808+C810+C812+C827</f>
        <v>31</v>
      </c>
      <c r="D750" s="59">
        <v>0</v>
      </c>
      <c r="E750" s="60">
        <f t="shared" si="11"/>
        <v>-15.5</v>
      </c>
    </row>
    <row r="751" ht="20.25" hidden="1" customHeight="1" spans="1:5">
      <c r="A751" s="35" t="s">
        <v>1389</v>
      </c>
      <c r="B751" s="39" t="s">
        <v>1390</v>
      </c>
      <c r="C751" s="64">
        <f>SUM(C752:C760)</f>
        <v>0</v>
      </c>
      <c r="D751" s="64"/>
      <c r="E751" s="77">
        <f t="shared" si="11"/>
        <v>0</v>
      </c>
    </row>
    <row r="752" ht="20.25" hidden="1" customHeight="1" spans="1:5">
      <c r="A752" s="40" t="s">
        <v>1391</v>
      </c>
      <c r="B752" s="41" t="s">
        <v>106</v>
      </c>
      <c r="C752" s="62">
        <f>IFERROR(VLOOKUP(A752,Sheet1!A:E,5,0),0)</f>
        <v>0</v>
      </c>
      <c r="D752" s="62"/>
      <c r="E752" s="77">
        <f t="shared" si="11"/>
        <v>0</v>
      </c>
    </row>
    <row r="753" ht="20.25" hidden="1" customHeight="1" spans="1:5">
      <c r="A753" s="40" t="s">
        <v>1392</v>
      </c>
      <c r="B753" s="41" t="s">
        <v>108</v>
      </c>
      <c r="C753" s="62">
        <f>IFERROR(VLOOKUP(A753,Sheet1!A:E,5,0),0)</f>
        <v>0</v>
      </c>
      <c r="D753" s="62"/>
      <c r="E753" s="77">
        <f t="shared" si="11"/>
        <v>0</v>
      </c>
    </row>
    <row r="754" ht="20.25" hidden="1" customHeight="1" spans="1:5">
      <c r="A754" s="40" t="s">
        <v>1393</v>
      </c>
      <c r="B754" s="41" t="s">
        <v>110</v>
      </c>
      <c r="C754" s="62">
        <f>IFERROR(VLOOKUP(A754,Sheet1!A:E,5,0),0)</f>
        <v>0</v>
      </c>
      <c r="D754" s="62"/>
      <c r="E754" s="77">
        <f t="shared" si="11"/>
        <v>0</v>
      </c>
    </row>
    <row r="755" ht="20.25" hidden="1" customHeight="1" spans="1:5">
      <c r="A755" s="40" t="s">
        <v>1394</v>
      </c>
      <c r="B755" s="41" t="s">
        <v>1395</v>
      </c>
      <c r="C755" s="62">
        <f>IFERROR(VLOOKUP(A755,Sheet1!A:E,5,0),0)</f>
        <v>0</v>
      </c>
      <c r="D755" s="62"/>
      <c r="E755" s="77">
        <f t="shared" si="11"/>
        <v>0</v>
      </c>
    </row>
    <row r="756" ht="20.25" hidden="1" customHeight="1" spans="1:5">
      <c r="A756" s="40" t="s">
        <v>1396</v>
      </c>
      <c r="B756" s="41" t="s">
        <v>1397</v>
      </c>
      <c r="C756" s="62">
        <f>IFERROR(VLOOKUP(A756,Sheet1!A:E,5,0),0)</f>
        <v>0</v>
      </c>
      <c r="D756" s="62"/>
      <c r="E756" s="77">
        <f t="shared" si="11"/>
        <v>0</v>
      </c>
    </row>
    <row r="757" ht="20.25" hidden="1" customHeight="1" spans="1:5">
      <c r="A757" s="40" t="s">
        <v>1398</v>
      </c>
      <c r="B757" s="41" t="s">
        <v>1399</v>
      </c>
      <c r="C757" s="62">
        <f>IFERROR(VLOOKUP(A757,Sheet1!A:E,5,0),0)</f>
        <v>0</v>
      </c>
      <c r="D757" s="62"/>
      <c r="E757" s="77">
        <f t="shared" si="11"/>
        <v>0</v>
      </c>
    </row>
    <row r="758" ht="20.25" hidden="1" customHeight="1" spans="1:5">
      <c r="A758" s="40" t="s">
        <v>1400</v>
      </c>
      <c r="B758" s="41" t="s">
        <v>1401</v>
      </c>
      <c r="C758" s="62">
        <f>IFERROR(VLOOKUP(A758,Sheet1!A:E,5,0),0)</f>
        <v>0</v>
      </c>
      <c r="D758" s="62"/>
      <c r="E758" s="77">
        <f t="shared" si="11"/>
        <v>0</v>
      </c>
    </row>
    <row r="759" ht="20.25" hidden="1" customHeight="1" spans="1:5">
      <c r="A759" s="40" t="s">
        <v>1402</v>
      </c>
      <c r="B759" s="41" t="s">
        <v>1403</v>
      </c>
      <c r="C759" s="62">
        <f>IFERROR(VLOOKUP(A759,Sheet1!A:E,5,0),0)</f>
        <v>0</v>
      </c>
      <c r="D759" s="62"/>
      <c r="E759" s="77">
        <f t="shared" si="11"/>
        <v>0</v>
      </c>
    </row>
    <row r="760" ht="20.25" hidden="1" customHeight="1" spans="1:5">
      <c r="A760" s="40" t="s">
        <v>1404</v>
      </c>
      <c r="B760" s="41" t="s">
        <v>1405</v>
      </c>
      <c r="C760" s="62">
        <f>IFERROR(VLOOKUP(A760,Sheet1!A:E,5,0),0)</f>
        <v>0</v>
      </c>
      <c r="D760" s="62"/>
      <c r="E760" s="77">
        <f t="shared" si="11"/>
        <v>0</v>
      </c>
    </row>
    <row r="761" ht="20.25" hidden="1" customHeight="1" spans="1:5">
      <c r="A761" s="35" t="s">
        <v>1406</v>
      </c>
      <c r="B761" s="39" t="s">
        <v>1407</v>
      </c>
      <c r="C761" s="64">
        <f>SUM(C762:C764)</f>
        <v>0</v>
      </c>
      <c r="D761" s="64"/>
      <c r="E761" s="77">
        <f t="shared" si="11"/>
        <v>0</v>
      </c>
    </row>
    <row r="762" ht="20.25" hidden="1" customHeight="1" spans="1:5">
      <c r="A762" s="40" t="s">
        <v>1408</v>
      </c>
      <c r="B762" s="41" t="s">
        <v>1409</v>
      </c>
      <c r="C762" s="62">
        <f>IFERROR(VLOOKUP(A762,Sheet1!A:E,5,0),0)</f>
        <v>0</v>
      </c>
      <c r="D762" s="62"/>
      <c r="E762" s="77">
        <f t="shared" si="11"/>
        <v>0</v>
      </c>
    </row>
    <row r="763" ht="20.25" hidden="1" customHeight="1" spans="1:5">
      <c r="A763" s="40" t="s">
        <v>1410</v>
      </c>
      <c r="B763" s="41" t="s">
        <v>1411</v>
      </c>
      <c r="C763" s="62">
        <f>IFERROR(VLOOKUP(A763,Sheet1!A:E,5,0),0)</f>
        <v>0</v>
      </c>
      <c r="D763" s="62"/>
      <c r="E763" s="77">
        <f t="shared" si="11"/>
        <v>0</v>
      </c>
    </row>
    <row r="764" ht="20.25" hidden="1" customHeight="1" spans="1:5">
      <c r="A764" s="40" t="s">
        <v>1412</v>
      </c>
      <c r="B764" s="41" t="s">
        <v>1413</v>
      </c>
      <c r="C764" s="62">
        <f>IFERROR(VLOOKUP(A764,Sheet1!A:E,5,0),0)</f>
        <v>0</v>
      </c>
      <c r="D764" s="62"/>
      <c r="E764" s="77">
        <f t="shared" si="11"/>
        <v>0</v>
      </c>
    </row>
    <row r="765" ht="20.25" customHeight="1" spans="1:5">
      <c r="A765" s="35" t="s">
        <v>1414</v>
      </c>
      <c r="B765" s="39" t="s">
        <v>1415</v>
      </c>
      <c r="C765" s="59">
        <f>SUM(C766:C773)</f>
        <v>31</v>
      </c>
      <c r="D765" s="59">
        <v>0</v>
      </c>
      <c r="E765" s="60">
        <f t="shared" si="11"/>
        <v>-15.5</v>
      </c>
    </row>
    <row r="766" ht="20.25" hidden="1" customHeight="1" spans="1:5">
      <c r="A766" s="40" t="s">
        <v>1416</v>
      </c>
      <c r="B766" s="41" t="s">
        <v>1417</v>
      </c>
      <c r="C766" s="62">
        <f>IFERROR(VLOOKUP(A766,Sheet1!A:E,5,0),0)</f>
        <v>0</v>
      </c>
      <c r="D766" s="62"/>
      <c r="E766" s="77">
        <f t="shared" si="11"/>
        <v>0</v>
      </c>
    </row>
    <row r="767" ht="20.25" customHeight="1" spans="1:5">
      <c r="A767" s="40" t="s">
        <v>1418</v>
      </c>
      <c r="B767" s="41" t="s">
        <v>1419</v>
      </c>
      <c r="C767" s="65">
        <f>IFERROR(VLOOKUP(A767,Sheet1!A:E,5,0),0)</f>
        <v>31</v>
      </c>
      <c r="D767" s="65">
        <v>0</v>
      </c>
      <c r="E767" s="67">
        <f t="shared" si="11"/>
        <v>-15.5</v>
      </c>
    </row>
    <row r="768" ht="20.25" hidden="1" customHeight="1" spans="1:5">
      <c r="A768" s="40" t="s">
        <v>1420</v>
      </c>
      <c r="B768" s="41" t="s">
        <v>1421</v>
      </c>
      <c r="C768" s="62">
        <f>IFERROR(VLOOKUP(A768,Sheet1!A:E,5,0),0)</f>
        <v>0</v>
      </c>
      <c r="D768" s="62"/>
      <c r="E768" s="62">
        <f t="shared" si="11"/>
        <v>0</v>
      </c>
    </row>
    <row r="769" ht="20.25" hidden="1" customHeight="1" spans="1:5">
      <c r="A769" s="40" t="s">
        <v>1422</v>
      </c>
      <c r="B769" s="41" t="s">
        <v>1423</v>
      </c>
      <c r="C769" s="62">
        <f>IFERROR(VLOOKUP(A769,Sheet1!A:E,5,0),0)</f>
        <v>0</v>
      </c>
      <c r="D769" s="62"/>
      <c r="E769" s="62">
        <f t="shared" si="11"/>
        <v>0</v>
      </c>
    </row>
    <row r="770" ht="20.25" hidden="1" customHeight="1" spans="1:5">
      <c r="A770" s="40" t="s">
        <v>1424</v>
      </c>
      <c r="B770" s="41" t="s">
        <v>1425</v>
      </c>
      <c r="C770" s="62">
        <f>IFERROR(VLOOKUP(A770,Sheet1!A:E,5,0),0)</f>
        <v>0</v>
      </c>
      <c r="D770" s="62"/>
      <c r="E770" s="62">
        <f t="shared" si="11"/>
        <v>0</v>
      </c>
    </row>
    <row r="771" ht="20.25" hidden="1" customHeight="1" spans="1:5">
      <c r="A771" s="40" t="s">
        <v>1426</v>
      </c>
      <c r="B771" s="41" t="s">
        <v>1427</v>
      </c>
      <c r="C771" s="62">
        <f>IFERROR(VLOOKUP(A771,Sheet1!A:E,5,0),0)</f>
        <v>0</v>
      </c>
      <c r="D771" s="62"/>
      <c r="E771" s="62">
        <f t="shared" si="11"/>
        <v>0</v>
      </c>
    </row>
    <row r="772" ht="20.25" hidden="1" customHeight="1" spans="1:5">
      <c r="A772" s="40" t="s">
        <v>1428</v>
      </c>
      <c r="B772" s="41" t="s">
        <v>1429</v>
      </c>
      <c r="C772" s="62">
        <f>IFERROR(VLOOKUP(A772,Sheet1!A:E,5,0),0)</f>
        <v>0</v>
      </c>
      <c r="D772" s="62"/>
      <c r="E772" s="62">
        <f t="shared" si="11"/>
        <v>0</v>
      </c>
    </row>
    <row r="773" ht="20.25" hidden="1" customHeight="1" spans="1:5">
      <c r="A773" s="40" t="s">
        <v>1430</v>
      </c>
      <c r="B773" s="41" t="s">
        <v>1431</v>
      </c>
      <c r="C773" s="62">
        <f>IFERROR(VLOOKUP(A773,Sheet1!A:E,5,0),0)</f>
        <v>0</v>
      </c>
      <c r="D773" s="68"/>
      <c r="E773" s="68">
        <f t="shared" si="11"/>
        <v>0</v>
      </c>
    </row>
    <row r="774" ht="20.25" hidden="1" customHeight="1" spans="1:5">
      <c r="A774" s="35" t="s">
        <v>1432</v>
      </c>
      <c r="B774" s="39" t="s">
        <v>1433</v>
      </c>
      <c r="C774" s="64">
        <f>SUM(C775:C778)</f>
        <v>0</v>
      </c>
      <c r="D774" s="64"/>
      <c r="E774" s="64">
        <f t="shared" si="11"/>
        <v>0</v>
      </c>
    </row>
    <row r="775" ht="20.25" hidden="1" customHeight="1" spans="1:5">
      <c r="A775" s="40" t="s">
        <v>1434</v>
      </c>
      <c r="B775" s="41" t="s">
        <v>1435</v>
      </c>
      <c r="C775" s="62">
        <f>IFERROR(VLOOKUP(A775,Sheet1!A:E,5,0),0)</f>
        <v>0</v>
      </c>
      <c r="D775" s="62"/>
      <c r="E775" s="62">
        <f t="shared" ref="E775:E838" si="12">D775-C775/2</f>
        <v>0</v>
      </c>
    </row>
    <row r="776" ht="20.25" hidden="1" customHeight="1" spans="1:5">
      <c r="A776" s="40" t="s">
        <v>1436</v>
      </c>
      <c r="B776" s="41" t="s">
        <v>1437</v>
      </c>
      <c r="C776" s="62">
        <f>IFERROR(VLOOKUP(A776,Sheet1!A:E,5,0),0)</f>
        <v>0</v>
      </c>
      <c r="D776" s="62"/>
      <c r="E776" s="62">
        <f t="shared" si="12"/>
        <v>0</v>
      </c>
    </row>
    <row r="777" ht="20.25" hidden="1" customHeight="1" spans="1:5">
      <c r="A777" s="40" t="s">
        <v>1438</v>
      </c>
      <c r="B777" s="41" t="s">
        <v>1439</v>
      </c>
      <c r="C777" s="62">
        <f>IFERROR(VLOOKUP(A777,Sheet1!A:E,5,0),0)</f>
        <v>0</v>
      </c>
      <c r="D777" s="62"/>
      <c r="E777" s="62">
        <f t="shared" si="12"/>
        <v>0</v>
      </c>
    </row>
    <row r="778" ht="20.25" hidden="1" customHeight="1" spans="1:5">
      <c r="A778" s="40" t="s">
        <v>1440</v>
      </c>
      <c r="B778" s="41" t="s">
        <v>1441</v>
      </c>
      <c r="C778" s="62">
        <f>IFERROR(VLOOKUP(A778,Sheet1!A:E,5,0),0)</f>
        <v>0</v>
      </c>
      <c r="D778" s="62"/>
      <c r="E778" s="62">
        <f t="shared" si="12"/>
        <v>0</v>
      </c>
    </row>
    <row r="779" ht="20.25" hidden="1" customHeight="1" spans="1:5">
      <c r="A779" s="35" t="s">
        <v>1442</v>
      </c>
      <c r="B779" s="39" t="s">
        <v>1443</v>
      </c>
      <c r="C779" s="64">
        <f>SUM(C780:C785)</f>
        <v>0</v>
      </c>
      <c r="D779" s="64"/>
      <c r="E779" s="64">
        <f t="shared" si="12"/>
        <v>0</v>
      </c>
    </row>
    <row r="780" ht="20.25" hidden="1" customHeight="1" spans="1:5">
      <c r="A780" s="40" t="s">
        <v>1444</v>
      </c>
      <c r="B780" s="41" t="s">
        <v>1445</v>
      </c>
      <c r="C780" s="62">
        <f>IFERROR(VLOOKUP(A780,Sheet1!A:E,5,0),0)</f>
        <v>0</v>
      </c>
      <c r="D780" s="62"/>
      <c r="E780" s="62">
        <f t="shared" si="12"/>
        <v>0</v>
      </c>
    </row>
    <row r="781" ht="20.25" hidden="1" customHeight="1" spans="1:5">
      <c r="A781" s="40" t="s">
        <v>1446</v>
      </c>
      <c r="B781" s="41" t="s">
        <v>1447</v>
      </c>
      <c r="C781" s="62">
        <f>IFERROR(VLOOKUP(A781,Sheet1!A:E,5,0),0)</f>
        <v>0</v>
      </c>
      <c r="D781" s="62"/>
      <c r="E781" s="62">
        <f t="shared" si="12"/>
        <v>0</v>
      </c>
    </row>
    <row r="782" ht="20.25" hidden="1" customHeight="1" spans="1:5">
      <c r="A782" s="40" t="s">
        <v>1448</v>
      </c>
      <c r="B782" s="41" t="s">
        <v>1449</v>
      </c>
      <c r="C782" s="62">
        <f>IFERROR(VLOOKUP(A782,Sheet1!A:E,5,0),0)</f>
        <v>0</v>
      </c>
      <c r="D782" s="62"/>
      <c r="E782" s="62">
        <f t="shared" si="12"/>
        <v>0</v>
      </c>
    </row>
    <row r="783" ht="20.25" hidden="1" customHeight="1" spans="1:5">
      <c r="A783" s="40" t="s">
        <v>1450</v>
      </c>
      <c r="B783" s="41" t="s">
        <v>1451</v>
      </c>
      <c r="C783" s="62">
        <f>IFERROR(VLOOKUP(A783,Sheet1!A:E,5,0),0)</f>
        <v>0</v>
      </c>
      <c r="D783" s="62"/>
      <c r="E783" s="62">
        <f t="shared" si="12"/>
        <v>0</v>
      </c>
    </row>
    <row r="784" ht="20.25" hidden="1" customHeight="1" spans="1:5">
      <c r="A784" s="40" t="s">
        <v>1452</v>
      </c>
      <c r="B784" s="41" t="s">
        <v>1453</v>
      </c>
      <c r="C784" s="62">
        <f>IFERROR(VLOOKUP(A784,Sheet1!A:E,5,0),0)</f>
        <v>0</v>
      </c>
      <c r="D784" s="62"/>
      <c r="E784" s="62">
        <f t="shared" si="12"/>
        <v>0</v>
      </c>
    </row>
    <row r="785" ht="20.25" hidden="1" customHeight="1" spans="1:5">
      <c r="A785" s="40" t="s">
        <v>1454</v>
      </c>
      <c r="B785" s="41" t="s">
        <v>1455</v>
      </c>
      <c r="C785" s="62">
        <f>IFERROR(VLOOKUP(A785,Sheet1!A:E,5,0),0)</f>
        <v>0</v>
      </c>
      <c r="D785" s="62"/>
      <c r="E785" s="62">
        <f t="shared" si="12"/>
        <v>0</v>
      </c>
    </row>
    <row r="786" ht="20.25" hidden="1" customHeight="1" spans="1:5">
      <c r="A786" s="35" t="s">
        <v>1456</v>
      </c>
      <c r="B786" s="39" t="s">
        <v>1457</v>
      </c>
      <c r="C786" s="64">
        <f>SUM(C787:C791)</f>
        <v>0</v>
      </c>
      <c r="D786" s="64"/>
      <c r="E786" s="64">
        <f t="shared" si="12"/>
        <v>0</v>
      </c>
    </row>
    <row r="787" ht="20.25" hidden="1" customHeight="1" spans="1:5">
      <c r="A787" s="40" t="s">
        <v>1458</v>
      </c>
      <c r="B787" s="41" t="s">
        <v>1459</v>
      </c>
      <c r="C787" s="62">
        <f>IFERROR(VLOOKUP(A787,Sheet1!A:E,5,0),0)</f>
        <v>0</v>
      </c>
      <c r="D787" s="62"/>
      <c r="E787" s="62">
        <f t="shared" si="12"/>
        <v>0</v>
      </c>
    </row>
    <row r="788" ht="20.25" hidden="1" customHeight="1" spans="1:5">
      <c r="A788" s="40" t="s">
        <v>1460</v>
      </c>
      <c r="B788" s="41" t="s">
        <v>1461</v>
      </c>
      <c r="C788" s="62">
        <f>IFERROR(VLOOKUP(A788,Sheet1!A:E,5,0),0)</f>
        <v>0</v>
      </c>
      <c r="D788" s="62"/>
      <c r="E788" s="62">
        <f t="shared" si="12"/>
        <v>0</v>
      </c>
    </row>
    <row r="789" ht="20.25" hidden="1" customHeight="1" spans="1:5">
      <c r="A789" s="40" t="s">
        <v>1462</v>
      </c>
      <c r="B789" s="41" t="s">
        <v>1463</v>
      </c>
      <c r="C789" s="62">
        <f>IFERROR(VLOOKUP(A789,Sheet1!A:E,5,0),0)</f>
        <v>0</v>
      </c>
      <c r="D789" s="62"/>
      <c r="E789" s="62">
        <f t="shared" si="12"/>
        <v>0</v>
      </c>
    </row>
    <row r="790" ht="20.25" hidden="1" customHeight="1" spans="1:5">
      <c r="A790" s="40" t="s">
        <v>1464</v>
      </c>
      <c r="B790" s="41" t="s">
        <v>1465</v>
      </c>
      <c r="C790" s="62">
        <f>IFERROR(VLOOKUP(A790,Sheet1!A:E,5,0),0)</f>
        <v>0</v>
      </c>
      <c r="D790" s="62"/>
      <c r="E790" s="62">
        <f t="shared" si="12"/>
        <v>0</v>
      </c>
    </row>
    <row r="791" ht="20.25" hidden="1" customHeight="1" spans="1:5">
      <c r="A791" s="40" t="s">
        <v>1466</v>
      </c>
      <c r="B791" s="41" t="s">
        <v>1467</v>
      </c>
      <c r="C791" s="62">
        <f>IFERROR(VLOOKUP(A791,Sheet1!A:E,5,0),0)</f>
        <v>0</v>
      </c>
      <c r="D791" s="62"/>
      <c r="E791" s="62">
        <f t="shared" si="12"/>
        <v>0</v>
      </c>
    </row>
    <row r="792" ht="20.25" hidden="1" customHeight="1" spans="1:5">
      <c r="A792" s="35" t="s">
        <v>1468</v>
      </c>
      <c r="B792" s="39" t="s">
        <v>1469</v>
      </c>
      <c r="C792" s="64">
        <f>SUM(C793:C794)</f>
        <v>0</v>
      </c>
      <c r="D792" s="64"/>
      <c r="E792" s="64">
        <f t="shared" si="12"/>
        <v>0</v>
      </c>
    </row>
    <row r="793" ht="20.25" hidden="1" customHeight="1" spans="1:5">
      <c r="A793" s="40" t="s">
        <v>1470</v>
      </c>
      <c r="B793" s="41" t="s">
        <v>1471</v>
      </c>
      <c r="C793" s="62">
        <f>IFERROR(VLOOKUP(A793,Sheet1!A:E,5,0),0)</f>
        <v>0</v>
      </c>
      <c r="D793" s="62"/>
      <c r="E793" s="62">
        <f t="shared" si="12"/>
        <v>0</v>
      </c>
    </row>
    <row r="794" ht="20.25" hidden="1" customHeight="1" spans="1:5">
      <c r="A794" s="40" t="s">
        <v>1472</v>
      </c>
      <c r="B794" s="41" t="s">
        <v>1473</v>
      </c>
      <c r="C794" s="62">
        <f>IFERROR(VLOOKUP(A794,Sheet1!A:E,5,0),0)</f>
        <v>0</v>
      </c>
      <c r="D794" s="62"/>
      <c r="E794" s="62">
        <f t="shared" si="12"/>
        <v>0</v>
      </c>
    </row>
    <row r="795" ht="20.25" hidden="1" customHeight="1" spans="1:5">
      <c r="A795" s="35" t="s">
        <v>1474</v>
      </c>
      <c r="B795" s="39" t="s">
        <v>1475</v>
      </c>
      <c r="C795" s="64">
        <f>SUM(C796:C797)</f>
        <v>0</v>
      </c>
      <c r="D795" s="64"/>
      <c r="E795" s="64">
        <f t="shared" si="12"/>
        <v>0</v>
      </c>
    </row>
    <row r="796" ht="20.25" hidden="1" customHeight="1" spans="1:5">
      <c r="A796" s="40" t="s">
        <v>1476</v>
      </c>
      <c r="B796" s="41" t="s">
        <v>1477</v>
      </c>
      <c r="C796" s="62">
        <f>IFERROR(VLOOKUP(A796,Sheet1!A:E,5,0),0)</f>
        <v>0</v>
      </c>
      <c r="D796" s="62"/>
      <c r="E796" s="62">
        <f t="shared" si="12"/>
        <v>0</v>
      </c>
    </row>
    <row r="797" ht="20.25" hidden="1" customHeight="1" spans="1:5">
      <c r="A797" s="40" t="s">
        <v>1478</v>
      </c>
      <c r="B797" s="41" t="s">
        <v>1479</v>
      </c>
      <c r="C797" s="62">
        <f>IFERROR(VLOOKUP(A797,Sheet1!A:E,5,0),0)</f>
        <v>0</v>
      </c>
      <c r="D797" s="62"/>
      <c r="E797" s="62">
        <f t="shared" si="12"/>
        <v>0</v>
      </c>
    </row>
    <row r="798" ht="20.25" hidden="1" customHeight="1" spans="1:5">
      <c r="A798" s="35" t="s">
        <v>1480</v>
      </c>
      <c r="B798" s="39" t="s">
        <v>1481</v>
      </c>
      <c r="C798" s="64">
        <f>C799</f>
        <v>0</v>
      </c>
      <c r="D798" s="64"/>
      <c r="E798" s="64">
        <f t="shared" si="12"/>
        <v>0</v>
      </c>
    </row>
    <row r="799" ht="20.25" hidden="1" customHeight="1" spans="1:5">
      <c r="A799" s="40" t="s">
        <v>1482</v>
      </c>
      <c r="B799" s="41" t="s">
        <v>1483</v>
      </c>
      <c r="C799" s="62">
        <f>IFERROR(VLOOKUP(A799,Sheet1!A:E,5,0),0)</f>
        <v>0</v>
      </c>
      <c r="D799" s="62"/>
      <c r="E799" s="62">
        <f t="shared" si="12"/>
        <v>0</v>
      </c>
    </row>
    <row r="800" ht="20.25" hidden="1" customHeight="1" spans="1:5">
      <c r="A800" s="35" t="s">
        <v>1484</v>
      </c>
      <c r="B800" s="39" t="s">
        <v>1485</v>
      </c>
      <c r="C800" s="64">
        <f>C801</f>
        <v>0</v>
      </c>
      <c r="D800" s="64"/>
      <c r="E800" s="64">
        <f t="shared" si="12"/>
        <v>0</v>
      </c>
    </row>
    <row r="801" ht="20.25" hidden="1" customHeight="1" spans="1:5">
      <c r="A801" s="40" t="s">
        <v>1486</v>
      </c>
      <c r="B801" s="41" t="s">
        <v>1487</v>
      </c>
      <c r="C801" s="62">
        <f>IFERROR(VLOOKUP(A801,Sheet1!A:E,5,0),0)</f>
        <v>0</v>
      </c>
      <c r="D801" s="62"/>
      <c r="E801" s="62">
        <f t="shared" si="12"/>
        <v>0</v>
      </c>
    </row>
    <row r="802" ht="20.25" hidden="1" customHeight="1" spans="1:5">
      <c r="A802" s="35" t="s">
        <v>1488</v>
      </c>
      <c r="B802" s="39" t="s">
        <v>1489</v>
      </c>
      <c r="C802" s="64">
        <f>SUM(C803:C807)</f>
        <v>0</v>
      </c>
      <c r="D802" s="64"/>
      <c r="E802" s="64">
        <f t="shared" si="12"/>
        <v>0</v>
      </c>
    </row>
    <row r="803" ht="20.25" hidden="1" customHeight="1" spans="1:5">
      <c r="A803" s="40" t="s">
        <v>1490</v>
      </c>
      <c r="B803" s="41" t="s">
        <v>1491</v>
      </c>
      <c r="C803" s="62">
        <f>IFERROR(VLOOKUP(A803,Sheet1!A:E,5,0),0)</f>
        <v>0</v>
      </c>
      <c r="D803" s="62"/>
      <c r="E803" s="62">
        <f t="shared" si="12"/>
        <v>0</v>
      </c>
    </row>
    <row r="804" ht="20.25" hidden="1" customHeight="1" spans="1:5">
      <c r="A804" s="40" t="s">
        <v>1492</v>
      </c>
      <c r="B804" s="41" t="s">
        <v>1493</v>
      </c>
      <c r="C804" s="62">
        <f>IFERROR(VLOOKUP(A804,Sheet1!A:E,5,0),0)</f>
        <v>0</v>
      </c>
      <c r="D804" s="62"/>
      <c r="E804" s="62">
        <f t="shared" si="12"/>
        <v>0</v>
      </c>
    </row>
    <row r="805" ht="20.25" hidden="1" customHeight="1" spans="1:5">
      <c r="A805" s="40" t="s">
        <v>1494</v>
      </c>
      <c r="B805" s="41" t="s">
        <v>1495</v>
      </c>
      <c r="C805" s="62">
        <f>IFERROR(VLOOKUP(A805,Sheet1!A:E,5,0),0)</f>
        <v>0</v>
      </c>
      <c r="D805" s="62"/>
      <c r="E805" s="62">
        <f t="shared" si="12"/>
        <v>0</v>
      </c>
    </row>
    <row r="806" ht="20.25" hidden="1" customHeight="1" spans="1:5">
      <c r="A806" s="40" t="s">
        <v>1496</v>
      </c>
      <c r="B806" s="41" t="s">
        <v>1497</v>
      </c>
      <c r="C806" s="62">
        <f>IFERROR(VLOOKUP(A806,Sheet1!A:E,5,0),0)</f>
        <v>0</v>
      </c>
      <c r="D806" s="62"/>
      <c r="E806" s="62">
        <f t="shared" si="12"/>
        <v>0</v>
      </c>
    </row>
    <row r="807" ht="20.25" hidden="1" customHeight="1" spans="1:5">
      <c r="A807" s="40" t="s">
        <v>1498</v>
      </c>
      <c r="B807" s="41" t="s">
        <v>1499</v>
      </c>
      <c r="C807" s="62">
        <f>IFERROR(VLOOKUP(A807,Sheet1!A:E,5,0),0)</f>
        <v>0</v>
      </c>
      <c r="D807" s="62"/>
      <c r="E807" s="62">
        <f t="shared" si="12"/>
        <v>0</v>
      </c>
    </row>
    <row r="808" ht="20.25" hidden="1" customHeight="1" spans="1:5">
      <c r="A808" s="35" t="s">
        <v>1500</v>
      </c>
      <c r="B808" s="39" t="s">
        <v>1501</v>
      </c>
      <c r="C808" s="64">
        <f>C809</f>
        <v>0</v>
      </c>
      <c r="D808" s="64"/>
      <c r="E808" s="64">
        <f t="shared" si="12"/>
        <v>0</v>
      </c>
    </row>
    <row r="809" ht="20.25" hidden="1" customHeight="1" spans="1:5">
      <c r="A809" s="40" t="s">
        <v>1502</v>
      </c>
      <c r="B809" s="41" t="s">
        <v>1503</v>
      </c>
      <c r="C809" s="62">
        <f>IFERROR(VLOOKUP(A809,Sheet1!A:E,5,0),0)</f>
        <v>0</v>
      </c>
      <c r="D809" s="62"/>
      <c r="E809" s="62">
        <f t="shared" si="12"/>
        <v>0</v>
      </c>
    </row>
    <row r="810" ht="20.25" hidden="1" customHeight="1" spans="1:5">
      <c r="A810" s="35" t="s">
        <v>1504</v>
      </c>
      <c r="B810" s="39" t="s">
        <v>1505</v>
      </c>
      <c r="C810" s="64">
        <f>C811</f>
        <v>0</v>
      </c>
      <c r="D810" s="64"/>
      <c r="E810" s="64">
        <f t="shared" si="12"/>
        <v>0</v>
      </c>
    </row>
    <row r="811" ht="20.25" hidden="1" customHeight="1" spans="1:5">
      <c r="A811" s="40" t="s">
        <v>1506</v>
      </c>
      <c r="B811" s="41" t="s">
        <v>1507</v>
      </c>
      <c r="C811" s="62">
        <f>IFERROR(VLOOKUP(A811,Sheet1!A:E,5,0),0)</f>
        <v>0</v>
      </c>
      <c r="D811" s="62"/>
      <c r="E811" s="62">
        <f t="shared" si="12"/>
        <v>0</v>
      </c>
    </row>
    <row r="812" ht="20.25" hidden="1" customHeight="1" spans="1:5">
      <c r="A812" s="35" t="s">
        <v>1508</v>
      </c>
      <c r="B812" s="39" t="s">
        <v>1509</v>
      </c>
      <c r="C812" s="64">
        <f>SUM(C813:C826)</f>
        <v>0</v>
      </c>
      <c r="D812" s="64"/>
      <c r="E812" s="64">
        <f t="shared" si="12"/>
        <v>0</v>
      </c>
    </row>
    <row r="813" ht="20.25" hidden="1" customHeight="1" spans="1:5">
      <c r="A813" s="40" t="s">
        <v>1510</v>
      </c>
      <c r="B813" s="41" t="s">
        <v>106</v>
      </c>
      <c r="C813" s="62">
        <f>IFERROR(VLOOKUP(A813,Sheet1!A:E,5,0),0)</f>
        <v>0</v>
      </c>
      <c r="D813" s="62"/>
      <c r="E813" s="62">
        <f t="shared" si="12"/>
        <v>0</v>
      </c>
    </row>
    <row r="814" ht="20.25" hidden="1" customHeight="1" spans="1:5">
      <c r="A814" s="40" t="s">
        <v>1511</v>
      </c>
      <c r="B814" s="41" t="s">
        <v>108</v>
      </c>
      <c r="C814" s="62">
        <f>IFERROR(VLOOKUP(A814,Sheet1!A:E,5,0),0)</f>
        <v>0</v>
      </c>
      <c r="D814" s="62"/>
      <c r="E814" s="62">
        <f t="shared" si="12"/>
        <v>0</v>
      </c>
    </row>
    <row r="815" ht="20.25" hidden="1" customHeight="1" spans="1:5">
      <c r="A815" s="40" t="s">
        <v>1512</v>
      </c>
      <c r="B815" s="41" t="s">
        <v>110</v>
      </c>
      <c r="C815" s="62">
        <f>IFERROR(VLOOKUP(A815,Sheet1!A:E,5,0),0)</f>
        <v>0</v>
      </c>
      <c r="D815" s="62"/>
      <c r="E815" s="62">
        <f t="shared" si="12"/>
        <v>0</v>
      </c>
    </row>
    <row r="816" ht="20.25" hidden="1" customHeight="1" spans="1:5">
      <c r="A816" s="40" t="s">
        <v>1513</v>
      </c>
      <c r="B816" s="41" t="s">
        <v>1514</v>
      </c>
      <c r="C816" s="62">
        <f>IFERROR(VLOOKUP(A816,Sheet1!A:E,5,0),0)</f>
        <v>0</v>
      </c>
      <c r="D816" s="62"/>
      <c r="E816" s="62">
        <f t="shared" si="12"/>
        <v>0</v>
      </c>
    </row>
    <row r="817" ht="20.25" hidden="1" customHeight="1" spans="1:5">
      <c r="A817" s="40" t="s">
        <v>1515</v>
      </c>
      <c r="B817" s="41" t="s">
        <v>1516</v>
      </c>
      <c r="C817" s="62">
        <f>IFERROR(VLOOKUP(A817,Sheet1!A:E,5,0),0)</f>
        <v>0</v>
      </c>
      <c r="D817" s="62"/>
      <c r="E817" s="62">
        <f t="shared" si="12"/>
        <v>0</v>
      </c>
    </row>
    <row r="818" ht="20.25" hidden="1" customHeight="1" spans="1:5">
      <c r="A818" s="40" t="s">
        <v>1517</v>
      </c>
      <c r="B818" s="41" t="s">
        <v>1518</v>
      </c>
      <c r="C818" s="62">
        <f>IFERROR(VLOOKUP(A818,Sheet1!A:E,5,0),0)</f>
        <v>0</v>
      </c>
      <c r="D818" s="62"/>
      <c r="E818" s="62">
        <f t="shared" si="12"/>
        <v>0</v>
      </c>
    </row>
    <row r="819" ht="20.25" hidden="1" customHeight="1" spans="1:5">
      <c r="A819" s="40" t="s">
        <v>1519</v>
      </c>
      <c r="B819" s="41" t="s">
        <v>1520</v>
      </c>
      <c r="C819" s="62">
        <f>IFERROR(VLOOKUP(A819,Sheet1!A:E,5,0),0)</f>
        <v>0</v>
      </c>
      <c r="D819" s="62"/>
      <c r="E819" s="62">
        <f t="shared" si="12"/>
        <v>0</v>
      </c>
    </row>
    <row r="820" ht="20.25" hidden="1" customHeight="1" spans="1:5">
      <c r="A820" s="40" t="s">
        <v>1521</v>
      </c>
      <c r="B820" s="41" t="s">
        <v>1522</v>
      </c>
      <c r="C820" s="62">
        <f>IFERROR(VLOOKUP(A820,Sheet1!A:E,5,0),0)</f>
        <v>0</v>
      </c>
      <c r="D820" s="62"/>
      <c r="E820" s="62">
        <f t="shared" si="12"/>
        <v>0</v>
      </c>
    </row>
    <row r="821" ht="20.25" hidden="1" customHeight="1" spans="1:5">
      <c r="A821" s="40" t="s">
        <v>1523</v>
      </c>
      <c r="B821" s="41" t="s">
        <v>1524</v>
      </c>
      <c r="C821" s="62">
        <f>IFERROR(VLOOKUP(A821,Sheet1!A:E,5,0),0)</f>
        <v>0</v>
      </c>
      <c r="D821" s="62"/>
      <c r="E821" s="62">
        <f t="shared" si="12"/>
        <v>0</v>
      </c>
    </row>
    <row r="822" ht="20.25" hidden="1" customHeight="1" spans="1:5">
      <c r="A822" s="40" t="s">
        <v>1525</v>
      </c>
      <c r="B822" s="41" t="s">
        <v>1526</v>
      </c>
      <c r="C822" s="62">
        <f>IFERROR(VLOOKUP(A822,Sheet1!A:E,5,0),0)</f>
        <v>0</v>
      </c>
      <c r="D822" s="62"/>
      <c r="E822" s="62">
        <f t="shared" si="12"/>
        <v>0</v>
      </c>
    </row>
    <row r="823" ht="20.25" hidden="1" customHeight="1" spans="1:5">
      <c r="A823" s="40" t="s">
        <v>1527</v>
      </c>
      <c r="B823" s="41" t="s">
        <v>207</v>
      </c>
      <c r="C823" s="62">
        <f>IFERROR(VLOOKUP(A823,Sheet1!A:E,5,0),0)</f>
        <v>0</v>
      </c>
      <c r="D823" s="62"/>
      <c r="E823" s="62">
        <f t="shared" si="12"/>
        <v>0</v>
      </c>
    </row>
    <row r="824" ht="20.25" hidden="1" customHeight="1" spans="1:5">
      <c r="A824" s="40" t="s">
        <v>1528</v>
      </c>
      <c r="B824" s="41" t="s">
        <v>1529</v>
      </c>
      <c r="C824" s="62">
        <f>IFERROR(VLOOKUP(A824,Sheet1!A:E,5,0),0)</f>
        <v>0</v>
      </c>
      <c r="D824" s="62"/>
      <c r="E824" s="62">
        <f t="shared" si="12"/>
        <v>0</v>
      </c>
    </row>
    <row r="825" ht="20.25" hidden="1" customHeight="1" spans="1:5">
      <c r="A825" s="40" t="s">
        <v>1530</v>
      </c>
      <c r="B825" s="41" t="s">
        <v>124</v>
      </c>
      <c r="C825" s="62">
        <f>IFERROR(VLOOKUP(A825,Sheet1!A:E,5,0),0)</f>
        <v>0</v>
      </c>
      <c r="D825" s="62"/>
      <c r="E825" s="62">
        <f t="shared" si="12"/>
        <v>0</v>
      </c>
    </row>
    <row r="826" ht="20.25" hidden="1" customHeight="1" spans="1:5">
      <c r="A826" s="40" t="s">
        <v>1531</v>
      </c>
      <c r="B826" s="41" t="s">
        <v>1532</v>
      </c>
      <c r="C826" s="62">
        <f>IFERROR(VLOOKUP(A826,Sheet1!A:E,5,0),0)</f>
        <v>0</v>
      </c>
      <c r="D826" s="62"/>
      <c r="E826" s="62">
        <f t="shared" si="12"/>
        <v>0</v>
      </c>
    </row>
    <row r="827" ht="20.25" hidden="1" customHeight="1" spans="1:5">
      <c r="A827" s="35" t="s">
        <v>1533</v>
      </c>
      <c r="B827" s="39" t="s">
        <v>1534</v>
      </c>
      <c r="C827" s="64">
        <f>C828</f>
        <v>0</v>
      </c>
      <c r="D827" s="64"/>
      <c r="E827" s="64">
        <f t="shared" si="12"/>
        <v>0</v>
      </c>
    </row>
    <row r="828" ht="20.25" hidden="1" customHeight="1" spans="1:5">
      <c r="A828" s="40" t="s">
        <v>1535</v>
      </c>
      <c r="B828" s="41" t="s">
        <v>1536</v>
      </c>
      <c r="C828" s="62">
        <f>IFERROR(VLOOKUP(A828,Sheet1!A:E,5,0),0)</f>
        <v>0</v>
      </c>
      <c r="D828" s="62"/>
      <c r="E828" s="62">
        <f t="shared" si="12"/>
        <v>0</v>
      </c>
    </row>
    <row r="829" ht="20.25" customHeight="1" spans="1:5">
      <c r="A829" s="35" t="s">
        <v>1537</v>
      </c>
      <c r="B829" s="39" t="s">
        <v>1538</v>
      </c>
      <c r="C829" s="59">
        <f>C830+C841+C843+C846+C848+C857</f>
        <v>119</v>
      </c>
      <c r="D829" s="59">
        <f>D850+D855+D857</f>
        <v>180</v>
      </c>
      <c r="E829" s="60">
        <f t="shared" si="12"/>
        <v>120.5</v>
      </c>
    </row>
    <row r="830" ht="20.25" hidden="1" customHeight="1" spans="1:5">
      <c r="A830" s="35" t="s">
        <v>1539</v>
      </c>
      <c r="B830" s="39" t="s">
        <v>1540</v>
      </c>
      <c r="C830" s="64">
        <f>SUM(C831:C840)</f>
        <v>0</v>
      </c>
      <c r="D830" s="69"/>
      <c r="E830" s="69">
        <f t="shared" si="12"/>
        <v>0</v>
      </c>
    </row>
    <row r="831" ht="20.25" hidden="1" customHeight="1" spans="1:5">
      <c r="A831" s="40" t="s">
        <v>1541</v>
      </c>
      <c r="B831" s="41" t="s">
        <v>106</v>
      </c>
      <c r="C831" s="62">
        <f>IFERROR(VLOOKUP(A831,Sheet1!A:E,5,0),0)</f>
        <v>0</v>
      </c>
      <c r="D831" s="62"/>
      <c r="E831" s="62">
        <f t="shared" si="12"/>
        <v>0</v>
      </c>
    </row>
    <row r="832" ht="20.25" hidden="1" customHeight="1" spans="1:5">
      <c r="A832" s="40" t="s">
        <v>1542</v>
      </c>
      <c r="B832" s="41" t="s">
        <v>108</v>
      </c>
      <c r="C832" s="62">
        <f>IFERROR(VLOOKUP(A832,Sheet1!A:E,5,0),0)</f>
        <v>0</v>
      </c>
      <c r="D832" s="62"/>
      <c r="E832" s="62">
        <f t="shared" si="12"/>
        <v>0</v>
      </c>
    </row>
    <row r="833" ht="20.25" hidden="1" customHeight="1" spans="1:5">
      <c r="A833" s="40" t="s">
        <v>1543</v>
      </c>
      <c r="B833" s="41" t="s">
        <v>110</v>
      </c>
      <c r="C833" s="62">
        <f>IFERROR(VLOOKUP(A833,Sheet1!A:E,5,0),0)</f>
        <v>0</v>
      </c>
      <c r="D833" s="62"/>
      <c r="E833" s="62">
        <f t="shared" si="12"/>
        <v>0</v>
      </c>
    </row>
    <row r="834" ht="20.25" hidden="1" customHeight="1" spans="1:5">
      <c r="A834" s="40" t="s">
        <v>1544</v>
      </c>
      <c r="B834" s="41" t="s">
        <v>1545</v>
      </c>
      <c r="C834" s="62">
        <f>IFERROR(VLOOKUP(A834,Sheet1!A:E,5,0),0)</f>
        <v>0</v>
      </c>
      <c r="D834" s="62"/>
      <c r="E834" s="62">
        <f t="shared" si="12"/>
        <v>0</v>
      </c>
    </row>
    <row r="835" ht="20.25" hidden="1" customHeight="1" spans="1:5">
      <c r="A835" s="40" t="s">
        <v>1546</v>
      </c>
      <c r="B835" s="41" t="s">
        <v>1547</v>
      </c>
      <c r="C835" s="62">
        <f>IFERROR(VLOOKUP(A835,Sheet1!A:E,5,0),0)</f>
        <v>0</v>
      </c>
      <c r="D835" s="62"/>
      <c r="E835" s="62">
        <f t="shared" si="12"/>
        <v>0</v>
      </c>
    </row>
    <row r="836" ht="20.25" hidden="1" customHeight="1" spans="1:5">
      <c r="A836" s="40" t="s">
        <v>1548</v>
      </c>
      <c r="B836" s="41" t="s">
        <v>1549</v>
      </c>
      <c r="C836" s="62">
        <f>IFERROR(VLOOKUP(A836,Sheet1!A:E,5,0),0)</f>
        <v>0</v>
      </c>
      <c r="D836" s="62"/>
      <c r="E836" s="62">
        <f t="shared" si="12"/>
        <v>0</v>
      </c>
    </row>
    <row r="837" ht="20.25" hidden="1" customHeight="1" spans="1:5">
      <c r="A837" s="40" t="s">
        <v>1550</v>
      </c>
      <c r="B837" s="41" t="s">
        <v>1551</v>
      </c>
      <c r="C837" s="62">
        <f>IFERROR(VLOOKUP(A837,Sheet1!A:E,5,0),0)</f>
        <v>0</v>
      </c>
      <c r="D837" s="62"/>
      <c r="E837" s="62">
        <f t="shared" si="12"/>
        <v>0</v>
      </c>
    </row>
    <row r="838" ht="20.25" hidden="1" customHeight="1" spans="1:5">
      <c r="A838" s="40" t="s">
        <v>1552</v>
      </c>
      <c r="B838" s="41" t="s">
        <v>1553</v>
      </c>
      <c r="C838" s="62">
        <f>IFERROR(VLOOKUP(A838,Sheet1!A:E,5,0),0)</f>
        <v>0</v>
      </c>
      <c r="D838" s="62"/>
      <c r="E838" s="62">
        <f t="shared" si="12"/>
        <v>0</v>
      </c>
    </row>
    <row r="839" ht="20.25" hidden="1" customHeight="1" spans="1:5">
      <c r="A839" s="40" t="s">
        <v>1554</v>
      </c>
      <c r="B839" s="41" t="s">
        <v>1555</v>
      </c>
      <c r="C839" s="62">
        <f>IFERROR(VLOOKUP(A839,Sheet1!A:E,5,0),0)</f>
        <v>0</v>
      </c>
      <c r="D839" s="62"/>
      <c r="E839" s="62">
        <f t="shared" ref="E839:E902" si="13">D839-C839/2</f>
        <v>0</v>
      </c>
    </row>
    <row r="840" ht="20.25" hidden="1" customHeight="1" spans="1:5">
      <c r="A840" s="40" t="s">
        <v>1556</v>
      </c>
      <c r="B840" s="41" t="s">
        <v>1557</v>
      </c>
      <c r="C840" s="62">
        <f>IFERROR(VLOOKUP(A840,Sheet1!A:E,5,0),0)</f>
        <v>0</v>
      </c>
      <c r="D840" s="68"/>
      <c r="E840" s="68">
        <f t="shared" si="13"/>
        <v>0</v>
      </c>
    </row>
    <row r="841" ht="20.25" hidden="1" customHeight="1" spans="1:5">
      <c r="A841" s="35" t="s">
        <v>1558</v>
      </c>
      <c r="B841" s="39" t="s">
        <v>1559</v>
      </c>
      <c r="C841" s="64">
        <f>C842</f>
        <v>0</v>
      </c>
      <c r="D841" s="64"/>
      <c r="E841" s="64">
        <f t="shared" si="13"/>
        <v>0</v>
      </c>
    </row>
    <row r="842" ht="20.25" hidden="1" customHeight="1" spans="1:5">
      <c r="A842" s="40" t="s">
        <v>1560</v>
      </c>
      <c r="B842" s="41" t="s">
        <v>1561</v>
      </c>
      <c r="C842" s="62">
        <f>IFERROR(VLOOKUP(A842,Sheet1!A:E,5,0),0)</f>
        <v>0</v>
      </c>
      <c r="D842" s="62"/>
      <c r="E842" s="62">
        <f t="shared" si="13"/>
        <v>0</v>
      </c>
    </row>
    <row r="843" ht="20.25" hidden="1" customHeight="1" spans="1:5">
      <c r="A843" s="35" t="s">
        <v>1562</v>
      </c>
      <c r="B843" s="39" t="s">
        <v>1563</v>
      </c>
      <c r="C843" s="64">
        <f>C844+C845</f>
        <v>0</v>
      </c>
      <c r="D843" s="64"/>
      <c r="E843" s="64">
        <f t="shared" si="13"/>
        <v>0</v>
      </c>
    </row>
    <row r="844" ht="20.25" hidden="1" customHeight="1" spans="1:5">
      <c r="A844" s="40" t="s">
        <v>1564</v>
      </c>
      <c r="B844" s="41" t="s">
        <v>1565</v>
      </c>
      <c r="C844" s="62">
        <f>IFERROR(VLOOKUP(A844,Sheet1!A:E,5,0),0)</f>
        <v>0</v>
      </c>
      <c r="D844" s="62"/>
      <c r="E844" s="62">
        <f t="shared" si="13"/>
        <v>0</v>
      </c>
    </row>
    <row r="845" ht="20.25" hidden="1" customHeight="1" spans="1:5">
      <c r="A845" s="40" t="s">
        <v>1566</v>
      </c>
      <c r="B845" s="41" t="s">
        <v>1567</v>
      </c>
      <c r="C845" s="62">
        <f>IFERROR(VLOOKUP(A845,Sheet1!A:E,5,0),0)</f>
        <v>0</v>
      </c>
      <c r="D845" s="62"/>
      <c r="E845" s="62">
        <f t="shared" si="13"/>
        <v>0</v>
      </c>
    </row>
    <row r="846" ht="20.25" hidden="1" customHeight="1" spans="1:5">
      <c r="A846" s="35" t="s">
        <v>1568</v>
      </c>
      <c r="B846" s="39" t="s">
        <v>1569</v>
      </c>
      <c r="C846" s="64">
        <f>C847</f>
        <v>0</v>
      </c>
      <c r="D846" s="69"/>
      <c r="E846" s="69">
        <f t="shared" si="13"/>
        <v>0</v>
      </c>
    </row>
    <row r="847" ht="9" hidden="1" customHeight="1" spans="1:5">
      <c r="A847" s="40" t="s">
        <v>1570</v>
      </c>
      <c r="B847" s="41" t="s">
        <v>1571</v>
      </c>
      <c r="C847" s="62">
        <f>IFERROR(VLOOKUP(A847,Sheet1!A:E,5,0),0)</f>
        <v>0</v>
      </c>
      <c r="D847" s="68"/>
      <c r="E847" s="68">
        <f t="shared" si="13"/>
        <v>0</v>
      </c>
    </row>
    <row r="848" ht="15" hidden="1" customHeight="1" spans="1:5">
      <c r="A848" s="35" t="s">
        <v>1572</v>
      </c>
      <c r="B848" s="39" t="s">
        <v>1573</v>
      </c>
      <c r="C848" s="64">
        <f>C849</f>
        <v>0</v>
      </c>
      <c r="D848" s="64"/>
      <c r="E848" s="64">
        <f t="shared" si="13"/>
        <v>0</v>
      </c>
    </row>
    <row r="849" ht="27.95" hidden="1" customHeight="1" spans="1:5">
      <c r="A849" s="40" t="s">
        <v>1574</v>
      </c>
      <c r="B849" s="41" t="s">
        <v>1575</v>
      </c>
      <c r="C849" s="62">
        <f>IFERROR(VLOOKUP(A849,Sheet1!A:E,5,0),0)</f>
        <v>0</v>
      </c>
      <c r="D849" s="62"/>
      <c r="E849" s="62">
        <f t="shared" si="13"/>
        <v>0</v>
      </c>
    </row>
    <row r="850" ht="20.25" customHeight="1" spans="1:5">
      <c r="A850" s="40" t="s">
        <v>1576</v>
      </c>
      <c r="B850" s="41" t="s">
        <v>1577</v>
      </c>
      <c r="C850" s="65">
        <v>0</v>
      </c>
      <c r="D850" s="65">
        <f>SUBTOTAL(9,D851:D854)</f>
        <v>0</v>
      </c>
      <c r="E850" s="67">
        <f t="shared" si="13"/>
        <v>0</v>
      </c>
    </row>
    <row r="851" ht="20.25" customHeight="1" spans="1:5">
      <c r="A851" s="40" t="s">
        <v>1578</v>
      </c>
      <c r="B851" s="41" t="s">
        <v>1579</v>
      </c>
      <c r="C851" s="65">
        <v>0</v>
      </c>
      <c r="D851" s="65">
        <v>0</v>
      </c>
      <c r="E851" s="67">
        <f t="shared" si="13"/>
        <v>0</v>
      </c>
    </row>
    <row r="852" ht="20.25" customHeight="1" spans="1:5">
      <c r="A852" s="40" t="s">
        <v>1580</v>
      </c>
      <c r="B852" s="41" t="s">
        <v>1581</v>
      </c>
      <c r="C852" s="65">
        <v>0</v>
      </c>
      <c r="D852" s="65">
        <v>0</v>
      </c>
      <c r="E852" s="67">
        <f t="shared" si="13"/>
        <v>0</v>
      </c>
    </row>
    <row r="853" ht="20.25" customHeight="1" spans="1:5">
      <c r="A853" s="40" t="s">
        <v>1582</v>
      </c>
      <c r="B853" s="41" t="s">
        <v>1583</v>
      </c>
      <c r="C853" s="65">
        <v>0</v>
      </c>
      <c r="D853" s="65">
        <v>0</v>
      </c>
      <c r="E853" s="67">
        <f t="shared" si="13"/>
        <v>0</v>
      </c>
    </row>
    <row r="854" ht="20.25" customHeight="1" spans="1:5">
      <c r="A854" s="40" t="s">
        <v>1584</v>
      </c>
      <c r="B854" s="41" t="s">
        <v>1585</v>
      </c>
      <c r="C854" s="65">
        <v>0</v>
      </c>
      <c r="D854" s="65">
        <v>0</v>
      </c>
      <c r="E854" s="67">
        <f t="shared" si="13"/>
        <v>0</v>
      </c>
    </row>
    <row r="855" ht="27.95" customHeight="1" spans="1:5">
      <c r="A855" s="35" t="s">
        <v>1586</v>
      </c>
      <c r="B855" s="39" t="s">
        <v>1587</v>
      </c>
      <c r="C855" s="65">
        <v>0</v>
      </c>
      <c r="D855" s="59">
        <f>D856</f>
        <v>0</v>
      </c>
      <c r="E855" s="60">
        <f t="shared" si="13"/>
        <v>0</v>
      </c>
    </row>
    <row r="856" ht="27.95" customHeight="1" spans="1:5">
      <c r="A856" s="40" t="s">
        <v>1588</v>
      </c>
      <c r="B856" s="41" t="s">
        <v>1589</v>
      </c>
      <c r="C856" s="65">
        <v>0</v>
      </c>
      <c r="D856" s="65">
        <v>0</v>
      </c>
      <c r="E856" s="67">
        <f t="shared" si="13"/>
        <v>0</v>
      </c>
    </row>
    <row r="857" ht="20.25" customHeight="1" spans="1:5">
      <c r="A857" s="35" t="s">
        <v>1590</v>
      </c>
      <c r="B857" s="39" t="s">
        <v>1591</v>
      </c>
      <c r="C857" s="59">
        <f>C858</f>
        <v>119</v>
      </c>
      <c r="D857" s="59">
        <v>180</v>
      </c>
      <c r="E857" s="60">
        <f t="shared" si="13"/>
        <v>120.5</v>
      </c>
    </row>
    <row r="858" ht="20.25" customHeight="1" spans="1:5">
      <c r="A858" s="40" t="s">
        <v>1592</v>
      </c>
      <c r="B858" s="41" t="s">
        <v>1593</v>
      </c>
      <c r="C858" s="65">
        <f>IFERROR(VLOOKUP(A858,Sheet1!A:E,5,0),0)</f>
        <v>119</v>
      </c>
      <c r="D858" s="65">
        <v>180</v>
      </c>
      <c r="E858" s="67">
        <f t="shared" si="13"/>
        <v>120.5</v>
      </c>
    </row>
    <row r="859" ht="20.25" customHeight="1" spans="1:5">
      <c r="A859" s="35" t="s">
        <v>1594</v>
      </c>
      <c r="B859" s="39" t="s">
        <v>1595</v>
      </c>
      <c r="C859" s="59">
        <f>C860+C886+C939+C950+C957+C964+C967</f>
        <v>882</v>
      </c>
      <c r="D859" s="59">
        <f>D860+D886+D911+D957+D967</f>
        <v>926</v>
      </c>
      <c r="E859" s="60">
        <f t="shared" si="13"/>
        <v>485</v>
      </c>
    </row>
    <row r="860" ht="20.25" customHeight="1" spans="1:5">
      <c r="A860" s="35" t="s">
        <v>1596</v>
      </c>
      <c r="B860" s="39" t="s">
        <v>1597</v>
      </c>
      <c r="C860" s="59">
        <f>SUM(C861:C885)</f>
        <v>515</v>
      </c>
      <c r="D860" s="59">
        <f>SUBTOTAL(9,D863:D885)</f>
        <v>575</v>
      </c>
      <c r="E860" s="60">
        <f t="shared" si="13"/>
        <v>317.5</v>
      </c>
    </row>
    <row r="861" ht="20.25" hidden="1" customHeight="1" spans="1:5">
      <c r="A861" s="40" t="s">
        <v>1598</v>
      </c>
      <c r="B861" s="41" t="s">
        <v>106</v>
      </c>
      <c r="C861" s="62">
        <f>IFERROR(VLOOKUP(A861,Sheet1!A:E,5,0),0)</f>
        <v>0</v>
      </c>
      <c r="D861" s="62"/>
      <c r="E861" s="62">
        <f t="shared" si="13"/>
        <v>0</v>
      </c>
    </row>
    <row r="862" ht="20.25" hidden="1" customHeight="1" spans="1:5">
      <c r="A862" s="40" t="s">
        <v>1599</v>
      </c>
      <c r="B862" s="41" t="s">
        <v>108</v>
      </c>
      <c r="C862" s="62">
        <f>IFERROR(VLOOKUP(A862,Sheet1!A:E,5,0),0)</f>
        <v>0</v>
      </c>
      <c r="D862" s="62"/>
      <c r="E862" s="62">
        <f t="shared" si="13"/>
        <v>0</v>
      </c>
    </row>
    <row r="863" ht="20.25" customHeight="1" spans="1:5">
      <c r="A863" s="40" t="s">
        <v>1600</v>
      </c>
      <c r="B863" s="41" t="s">
        <v>110</v>
      </c>
      <c r="C863" s="65">
        <f>IFERROR(VLOOKUP(A863,Sheet1!A:E,5,0),0)</f>
        <v>192</v>
      </c>
      <c r="D863" s="65">
        <v>72</v>
      </c>
      <c r="E863" s="67">
        <f t="shared" si="13"/>
        <v>-24</v>
      </c>
    </row>
    <row r="864" ht="20.25" hidden="1" customHeight="1" spans="1:5">
      <c r="A864" s="40" t="s">
        <v>1601</v>
      </c>
      <c r="B864" s="41" t="s">
        <v>124</v>
      </c>
      <c r="C864" s="62">
        <f>IFERROR(VLOOKUP(A864,Sheet1!A:E,5,0),0)</f>
        <v>0</v>
      </c>
      <c r="D864" s="62"/>
      <c r="E864" s="62">
        <f t="shared" si="13"/>
        <v>0</v>
      </c>
    </row>
    <row r="865" ht="20.25" hidden="1" customHeight="1" spans="1:5">
      <c r="A865" s="40" t="s">
        <v>1602</v>
      </c>
      <c r="B865" s="41" t="s">
        <v>1603</v>
      </c>
      <c r="C865" s="62">
        <f>IFERROR(VLOOKUP(A865,Sheet1!A:E,5,0),0)</f>
        <v>0</v>
      </c>
      <c r="D865" s="62"/>
      <c r="E865" s="62">
        <f t="shared" si="13"/>
        <v>0</v>
      </c>
    </row>
    <row r="866" ht="20.25" hidden="1" customHeight="1" spans="1:5">
      <c r="A866" s="40" t="s">
        <v>1604</v>
      </c>
      <c r="B866" s="41" t="s">
        <v>1605</v>
      </c>
      <c r="C866" s="62">
        <f>IFERROR(VLOOKUP(A866,Sheet1!A:E,5,0),0)</f>
        <v>0</v>
      </c>
      <c r="D866" s="62"/>
      <c r="E866" s="62">
        <f t="shared" si="13"/>
        <v>0</v>
      </c>
    </row>
    <row r="867" ht="20.25" customHeight="1" spans="1:5">
      <c r="A867" s="40" t="s">
        <v>1606</v>
      </c>
      <c r="B867" s="41" t="s">
        <v>1607</v>
      </c>
      <c r="C867" s="65">
        <f>IFERROR(VLOOKUP(A867,Sheet1!A:E,5,0),0)</f>
        <v>5</v>
      </c>
      <c r="D867" s="65">
        <v>0</v>
      </c>
      <c r="E867" s="67">
        <f t="shared" si="13"/>
        <v>-2.5</v>
      </c>
    </row>
    <row r="868" ht="26.1" customHeight="1" spans="1:5">
      <c r="A868" s="40" t="s">
        <v>1608</v>
      </c>
      <c r="B868" s="41" t="s">
        <v>1609</v>
      </c>
      <c r="C868" s="65">
        <v>0</v>
      </c>
      <c r="D868" s="65">
        <v>2</v>
      </c>
      <c r="E868" s="74">
        <f t="shared" si="13"/>
        <v>2</v>
      </c>
    </row>
    <row r="869" hidden="1" spans="1:5">
      <c r="A869" s="40" t="s">
        <v>1610</v>
      </c>
      <c r="B869" s="41" t="s">
        <v>1611</v>
      </c>
      <c r="C869" s="62">
        <f>IFERROR(VLOOKUP(A869,Sheet1!A:E,5,0),0)</f>
        <v>0</v>
      </c>
      <c r="D869" s="62"/>
      <c r="E869" s="62">
        <f t="shared" si="13"/>
        <v>0</v>
      </c>
    </row>
    <row r="870" hidden="1" spans="1:5">
      <c r="A870" s="40" t="s">
        <v>1612</v>
      </c>
      <c r="B870" s="41" t="s">
        <v>1613</v>
      </c>
      <c r="C870" s="62">
        <f>IFERROR(VLOOKUP(A870,Sheet1!A:E,5,0),0)</f>
        <v>0</v>
      </c>
      <c r="D870" s="62"/>
      <c r="E870" s="62">
        <f t="shared" si="13"/>
        <v>0</v>
      </c>
    </row>
    <row r="871" ht="20.1" hidden="1" customHeight="1" spans="1:5">
      <c r="A871" s="40" t="s">
        <v>1614</v>
      </c>
      <c r="B871" s="41" t="s">
        <v>1615</v>
      </c>
      <c r="C871" s="62">
        <f>IFERROR(VLOOKUP(A871,Sheet1!A:E,5,0),0)</f>
        <v>0</v>
      </c>
      <c r="D871" s="62"/>
      <c r="E871" s="62">
        <f t="shared" si="13"/>
        <v>0</v>
      </c>
    </row>
    <row r="872" ht="15" hidden="1" customHeight="1" spans="1:5">
      <c r="A872" s="40" t="s">
        <v>1616</v>
      </c>
      <c r="B872" s="41" t="s">
        <v>1617</v>
      </c>
      <c r="C872" s="62">
        <f>IFERROR(VLOOKUP(A872,Sheet1!A:E,5,0),0)</f>
        <v>0</v>
      </c>
      <c r="D872" s="62"/>
      <c r="E872" s="62">
        <f t="shared" si="13"/>
        <v>0</v>
      </c>
    </row>
    <row r="873" ht="20.1" hidden="1" customHeight="1" spans="1:5">
      <c r="A873" s="40" t="s">
        <v>1618</v>
      </c>
      <c r="B873" s="41" t="s">
        <v>1619</v>
      </c>
      <c r="C873" s="62">
        <f>IFERROR(VLOOKUP(A873,Sheet1!A:E,5,0),0)</f>
        <v>0</v>
      </c>
      <c r="D873" s="62"/>
      <c r="E873" s="62">
        <f t="shared" si="13"/>
        <v>0</v>
      </c>
    </row>
    <row r="874" ht="5.1" hidden="1" customHeight="1" spans="1:5">
      <c r="A874" s="40" t="s">
        <v>1620</v>
      </c>
      <c r="B874" s="41" t="s">
        <v>1621</v>
      </c>
      <c r="C874" s="62">
        <f>IFERROR(VLOOKUP(A874,Sheet1!A:E,5,0),0)</f>
        <v>0</v>
      </c>
      <c r="D874" s="62"/>
      <c r="E874" s="62">
        <f t="shared" si="13"/>
        <v>0</v>
      </c>
    </row>
    <row r="875" ht="18.95" hidden="1" customHeight="1" spans="1:5">
      <c r="A875" s="40" t="s">
        <v>1622</v>
      </c>
      <c r="B875" s="41" t="s">
        <v>1623</v>
      </c>
      <c r="C875" s="62">
        <f>IFERROR(VLOOKUP(A875,Sheet1!A:E,5,0),0)</f>
        <v>0</v>
      </c>
      <c r="D875" s="62"/>
      <c r="E875" s="62">
        <f t="shared" si="13"/>
        <v>0</v>
      </c>
    </row>
    <row r="876" ht="30" hidden="1" customHeight="1" spans="1:5">
      <c r="A876" s="40" t="s">
        <v>1624</v>
      </c>
      <c r="B876" s="41" t="s">
        <v>1625</v>
      </c>
      <c r="C876" s="62">
        <f>IFERROR(VLOOKUP(A876,Sheet1!A:E,5,0),0)</f>
        <v>0</v>
      </c>
      <c r="D876" s="68"/>
      <c r="E876" s="68">
        <f t="shared" si="13"/>
        <v>0</v>
      </c>
    </row>
    <row r="877" ht="12" hidden="1" customHeight="1" spans="1:5">
      <c r="A877" s="40" t="s">
        <v>1626</v>
      </c>
      <c r="B877" s="41" t="s">
        <v>1627</v>
      </c>
      <c r="C877" s="62">
        <f>IFERROR(VLOOKUP(A877,Sheet1!A:E,5,0),0)</f>
        <v>0</v>
      </c>
      <c r="D877" s="68"/>
      <c r="E877" s="68">
        <f t="shared" si="13"/>
        <v>0</v>
      </c>
    </row>
    <row r="878" ht="20.1" hidden="1" customHeight="1" spans="1:5">
      <c r="A878" s="40" t="s">
        <v>1628</v>
      </c>
      <c r="B878" s="41" t="s">
        <v>1629</v>
      </c>
      <c r="C878" s="62">
        <f>IFERROR(VLOOKUP(A878,Sheet1!A:E,5,0),0)</f>
        <v>0</v>
      </c>
      <c r="D878" s="62"/>
      <c r="E878" s="62">
        <f t="shared" si="13"/>
        <v>0</v>
      </c>
    </row>
    <row r="879" ht="20.25" customHeight="1" spans="1:5">
      <c r="A879" s="40" t="s">
        <v>1630</v>
      </c>
      <c r="B879" s="41" t="s">
        <v>1631</v>
      </c>
      <c r="C879" s="65">
        <f>IFERROR(VLOOKUP(A879,Sheet1!A:E,5,0),0)</f>
        <v>257</v>
      </c>
      <c r="D879" s="65">
        <v>466</v>
      </c>
      <c r="E879" s="67">
        <f t="shared" si="13"/>
        <v>337.5</v>
      </c>
    </row>
    <row r="880" ht="20.25" hidden="1" customHeight="1" spans="1:5">
      <c r="A880" s="40" t="s">
        <v>1632</v>
      </c>
      <c r="B880" s="41" t="s">
        <v>1633</v>
      </c>
      <c r="C880" s="62">
        <f>IFERROR(VLOOKUP(A880,Sheet1!A:E,5,0),0)</f>
        <v>0</v>
      </c>
      <c r="D880" s="62"/>
      <c r="E880" s="62">
        <f t="shared" si="13"/>
        <v>0</v>
      </c>
    </row>
    <row r="881" ht="21.95" customHeight="1" spans="1:5">
      <c r="A881" s="40" t="s">
        <v>1634</v>
      </c>
      <c r="B881" s="41" t="s">
        <v>1635</v>
      </c>
      <c r="C881" s="65">
        <v>0</v>
      </c>
      <c r="D881" s="65">
        <v>0</v>
      </c>
      <c r="E881" s="74">
        <f t="shared" si="13"/>
        <v>0</v>
      </c>
    </row>
    <row r="882" hidden="1" spans="1:5">
      <c r="A882" s="40" t="s">
        <v>1636</v>
      </c>
      <c r="B882" s="41" t="s">
        <v>1637</v>
      </c>
      <c r="C882" s="62">
        <f>IFERROR(VLOOKUP(A882,Sheet1!A:E,5,0),0)</f>
        <v>0</v>
      </c>
      <c r="D882" s="62"/>
      <c r="E882" s="62">
        <f t="shared" si="13"/>
        <v>0</v>
      </c>
    </row>
    <row r="883" ht="20.25" customHeight="1" spans="1:5">
      <c r="A883" s="40" t="s">
        <v>1638</v>
      </c>
      <c r="B883" s="41" t="s">
        <v>1639</v>
      </c>
      <c r="C883" s="65">
        <f>IFERROR(VLOOKUP(A883,Sheet1!A:E,5,0),0)</f>
        <v>60</v>
      </c>
      <c r="D883" s="65">
        <v>35</v>
      </c>
      <c r="E883" s="67">
        <f t="shared" si="13"/>
        <v>5</v>
      </c>
    </row>
    <row r="884" ht="20.25" hidden="1" customHeight="1" spans="1:5">
      <c r="A884" s="40" t="s">
        <v>1640</v>
      </c>
      <c r="B884" s="41" t="s">
        <v>1641</v>
      </c>
      <c r="C884" s="62">
        <f>IFERROR(VLOOKUP(A884,Sheet1!A:E,5,0),0)</f>
        <v>0</v>
      </c>
      <c r="D884" s="62"/>
      <c r="E884" s="62">
        <f t="shared" si="13"/>
        <v>0</v>
      </c>
    </row>
    <row r="885" ht="20.25" customHeight="1" spans="1:5">
      <c r="A885" s="40" t="s">
        <v>1642</v>
      </c>
      <c r="B885" s="41" t="s">
        <v>1643</v>
      </c>
      <c r="C885" s="65">
        <f>IFERROR(VLOOKUP(A885,Sheet1!A:E,5,0),0)</f>
        <v>1</v>
      </c>
      <c r="D885" s="65">
        <v>0</v>
      </c>
      <c r="E885" s="67">
        <f t="shared" si="13"/>
        <v>-0.5</v>
      </c>
    </row>
    <row r="886" ht="20.25" customHeight="1" spans="1:5">
      <c r="A886" s="35" t="s">
        <v>1644</v>
      </c>
      <c r="B886" s="39" t="s">
        <v>1645</v>
      </c>
      <c r="C886" s="59">
        <f>SUM(C887:C910)</f>
        <v>52</v>
      </c>
      <c r="D886" s="59">
        <v>39</v>
      </c>
      <c r="E886" s="60">
        <f t="shared" si="13"/>
        <v>13</v>
      </c>
    </row>
    <row r="887" ht="20.25" hidden="1" customHeight="1" spans="1:5">
      <c r="A887" s="40" t="s">
        <v>1646</v>
      </c>
      <c r="B887" s="41" t="s">
        <v>106</v>
      </c>
      <c r="C887" s="62">
        <f>IFERROR(VLOOKUP(A887,Sheet1!A:E,5,0),0)</f>
        <v>0</v>
      </c>
      <c r="D887" s="62"/>
      <c r="E887" s="62">
        <f t="shared" si="13"/>
        <v>0</v>
      </c>
    </row>
    <row r="888" ht="20.25" hidden="1" customHeight="1" spans="1:5">
      <c r="A888" s="40" t="s">
        <v>1647</v>
      </c>
      <c r="B888" s="41" t="s">
        <v>108</v>
      </c>
      <c r="C888" s="62">
        <f>IFERROR(VLOOKUP(A888,Sheet1!A:E,5,0),0)</f>
        <v>0</v>
      </c>
      <c r="D888" s="62"/>
      <c r="E888" s="62">
        <f t="shared" si="13"/>
        <v>0</v>
      </c>
    </row>
    <row r="889" ht="20.25" hidden="1" customHeight="1" spans="1:5">
      <c r="A889" s="40" t="s">
        <v>1648</v>
      </c>
      <c r="B889" s="41" t="s">
        <v>110</v>
      </c>
      <c r="C889" s="62">
        <f>IFERROR(VLOOKUP(A889,Sheet1!A:E,5,0),0)</f>
        <v>0</v>
      </c>
      <c r="D889" s="62"/>
      <c r="E889" s="62">
        <f t="shared" si="13"/>
        <v>0</v>
      </c>
    </row>
    <row r="890" ht="20.25" hidden="1" customHeight="1" spans="1:5">
      <c r="A890" s="40" t="s">
        <v>1649</v>
      </c>
      <c r="B890" s="41" t="s">
        <v>1650</v>
      </c>
      <c r="C890" s="62">
        <f>IFERROR(VLOOKUP(A890,Sheet1!A:E,5,0),0)</f>
        <v>0</v>
      </c>
      <c r="D890" s="62"/>
      <c r="E890" s="62">
        <f t="shared" si="13"/>
        <v>0</v>
      </c>
    </row>
    <row r="891" ht="20.25" hidden="1" customHeight="1" spans="1:5">
      <c r="A891" s="40" t="s">
        <v>1651</v>
      </c>
      <c r="B891" s="41" t="s">
        <v>1652</v>
      </c>
      <c r="C891" s="62">
        <f>IFERROR(VLOOKUP(A891,Sheet1!A:E,5,0),0)</f>
        <v>0</v>
      </c>
      <c r="D891" s="62"/>
      <c r="E891" s="62">
        <f t="shared" si="13"/>
        <v>0</v>
      </c>
    </row>
    <row r="892" ht="20.25" hidden="1" customHeight="1" spans="1:5">
      <c r="A892" s="40" t="s">
        <v>1653</v>
      </c>
      <c r="B892" s="41" t="s">
        <v>1654</v>
      </c>
      <c r="C892" s="62">
        <f>IFERROR(VLOOKUP(A892,Sheet1!A:E,5,0),0)</f>
        <v>0</v>
      </c>
      <c r="D892" s="62"/>
      <c r="E892" s="62">
        <f t="shared" si="13"/>
        <v>0</v>
      </c>
    </row>
    <row r="893" ht="20.25" hidden="1" customHeight="1" spans="1:5">
      <c r="A893" s="40" t="s">
        <v>1655</v>
      </c>
      <c r="B893" s="41" t="s">
        <v>1656</v>
      </c>
      <c r="C893" s="62">
        <f>IFERROR(VLOOKUP(A893,Sheet1!A:E,5,0),0)</f>
        <v>0</v>
      </c>
      <c r="D893" s="62"/>
      <c r="E893" s="62">
        <f t="shared" si="13"/>
        <v>0</v>
      </c>
    </row>
    <row r="894" ht="20.25" customHeight="1" spans="1:5">
      <c r="A894" s="40" t="s">
        <v>1657</v>
      </c>
      <c r="B894" s="41" t="s">
        <v>1658</v>
      </c>
      <c r="C894" s="65">
        <f>IFERROR(VLOOKUP(A894,Sheet1!A:E,5,0),0)</f>
        <v>39</v>
      </c>
      <c r="D894" s="65">
        <v>39</v>
      </c>
      <c r="E894" s="67">
        <f t="shared" si="13"/>
        <v>19.5</v>
      </c>
    </row>
    <row r="895" ht="20.25" hidden="1" customHeight="1" spans="1:5">
      <c r="A895" s="40" t="s">
        <v>1659</v>
      </c>
      <c r="B895" s="41" t="s">
        <v>1660</v>
      </c>
      <c r="C895" s="62">
        <f>IFERROR(VLOOKUP(A895,Sheet1!A:E,5,0),0)</f>
        <v>0</v>
      </c>
      <c r="D895" s="62"/>
      <c r="E895" s="62">
        <f t="shared" si="13"/>
        <v>0</v>
      </c>
    </row>
    <row r="896" ht="20.25" hidden="1" customHeight="1" spans="1:5">
      <c r="A896" s="40" t="s">
        <v>1661</v>
      </c>
      <c r="B896" s="41" t="s">
        <v>1662</v>
      </c>
      <c r="C896" s="62">
        <f>IFERROR(VLOOKUP(A896,Sheet1!A:E,5,0),0)</f>
        <v>0</v>
      </c>
      <c r="D896" s="62"/>
      <c r="E896" s="62">
        <f t="shared" si="13"/>
        <v>0</v>
      </c>
    </row>
    <row r="897" ht="20.25" hidden="1" customHeight="1" spans="1:5">
      <c r="A897" s="40" t="s">
        <v>1663</v>
      </c>
      <c r="B897" s="41" t="s">
        <v>1664</v>
      </c>
      <c r="C897" s="62">
        <f>IFERROR(VLOOKUP(A897,Sheet1!A:E,5,0),0)</f>
        <v>0</v>
      </c>
      <c r="D897" s="62"/>
      <c r="E897" s="62">
        <f t="shared" si="13"/>
        <v>0</v>
      </c>
    </row>
    <row r="898" ht="20.25" hidden="1" customHeight="1" spans="1:5">
      <c r="A898" s="40" t="s">
        <v>1665</v>
      </c>
      <c r="B898" s="41" t="s">
        <v>1666</v>
      </c>
      <c r="C898" s="62">
        <f>IFERROR(VLOOKUP(A898,Sheet1!A:E,5,0),0)</f>
        <v>0</v>
      </c>
      <c r="D898" s="62"/>
      <c r="E898" s="62">
        <f t="shared" si="13"/>
        <v>0</v>
      </c>
    </row>
    <row r="899" ht="20.25" hidden="1" customHeight="1" spans="1:5">
      <c r="A899" s="40" t="s">
        <v>1667</v>
      </c>
      <c r="B899" s="41" t="s">
        <v>1668</v>
      </c>
      <c r="C899" s="62">
        <f>IFERROR(VLOOKUP(A899,Sheet1!A:E,5,0),0)</f>
        <v>0</v>
      </c>
      <c r="D899" s="62"/>
      <c r="E899" s="62">
        <f t="shared" si="13"/>
        <v>0</v>
      </c>
    </row>
    <row r="900" ht="20.25" hidden="1" customHeight="1" spans="1:5">
      <c r="A900" s="40" t="s">
        <v>1669</v>
      </c>
      <c r="B900" s="41" t="s">
        <v>1670</v>
      </c>
      <c r="C900" s="62">
        <f>IFERROR(VLOOKUP(A900,Sheet1!A:E,5,0),0)</f>
        <v>0</v>
      </c>
      <c r="D900" s="62"/>
      <c r="E900" s="62">
        <f t="shared" si="13"/>
        <v>0</v>
      </c>
    </row>
    <row r="901" ht="20.25" hidden="1" customHeight="1" spans="1:5">
      <c r="A901" s="40" t="s">
        <v>1671</v>
      </c>
      <c r="B901" s="41" t="s">
        <v>1672</v>
      </c>
      <c r="C901" s="62">
        <f>IFERROR(VLOOKUP(A901,Sheet1!A:E,5,0),0)</f>
        <v>0</v>
      </c>
      <c r="D901" s="62"/>
      <c r="E901" s="62">
        <f t="shared" si="13"/>
        <v>0</v>
      </c>
    </row>
    <row r="902" ht="20.25" hidden="1" customHeight="1" spans="1:5">
      <c r="A902" s="40" t="s">
        <v>1673</v>
      </c>
      <c r="B902" s="41" t="s">
        <v>1674</v>
      </c>
      <c r="C902" s="62">
        <f>IFERROR(VLOOKUP(A902,Sheet1!A:E,5,0),0)</f>
        <v>0</v>
      </c>
      <c r="D902" s="62"/>
      <c r="E902" s="62">
        <f t="shared" si="13"/>
        <v>0</v>
      </c>
    </row>
    <row r="903" ht="20.25" hidden="1" customHeight="1" spans="1:5">
      <c r="A903" s="40" t="s">
        <v>1675</v>
      </c>
      <c r="B903" s="41" t="s">
        <v>1676</v>
      </c>
      <c r="C903" s="62">
        <f>IFERROR(VLOOKUP(A903,Sheet1!A:E,5,0),0)</f>
        <v>0</v>
      </c>
      <c r="D903" s="62"/>
      <c r="E903" s="62">
        <f t="shared" ref="E903:E966" si="14">D903-C903/2</f>
        <v>0</v>
      </c>
    </row>
    <row r="904" ht="20.25" hidden="1" customHeight="1" spans="1:5">
      <c r="A904" s="40" t="s">
        <v>1677</v>
      </c>
      <c r="B904" s="41" t="s">
        <v>1678</v>
      </c>
      <c r="C904" s="62">
        <f>IFERROR(VLOOKUP(A904,Sheet1!A:E,5,0),0)</f>
        <v>0</v>
      </c>
      <c r="D904" s="62"/>
      <c r="E904" s="62">
        <f t="shared" si="14"/>
        <v>0</v>
      </c>
    </row>
    <row r="905" ht="20.25" hidden="1" customHeight="1" spans="1:5">
      <c r="A905" s="40" t="s">
        <v>1679</v>
      </c>
      <c r="B905" s="41" t="s">
        <v>1680</v>
      </c>
      <c r="C905" s="62">
        <f>IFERROR(VLOOKUP(A905,Sheet1!A:E,5,0),0)</f>
        <v>0</v>
      </c>
      <c r="D905" s="62"/>
      <c r="E905" s="62">
        <f t="shared" si="14"/>
        <v>0</v>
      </c>
    </row>
    <row r="906" ht="20.25" customHeight="1" spans="1:5">
      <c r="A906" s="40" t="s">
        <v>1681</v>
      </c>
      <c r="B906" s="41" t="s">
        <v>1682</v>
      </c>
      <c r="C906" s="65">
        <f>IFERROR(VLOOKUP(A906,Sheet1!A:E,5,0),0)</f>
        <v>13</v>
      </c>
      <c r="D906" s="65">
        <v>0</v>
      </c>
      <c r="E906" s="67">
        <f t="shared" si="14"/>
        <v>-6.5</v>
      </c>
    </row>
    <row r="907" ht="20.25" hidden="1" customHeight="1" spans="1:5">
      <c r="A907" s="40" t="s">
        <v>1683</v>
      </c>
      <c r="B907" s="41" t="s">
        <v>1684</v>
      </c>
      <c r="C907" s="62">
        <f>IFERROR(VLOOKUP(A907,Sheet1!A:E,5,0),0)</f>
        <v>0</v>
      </c>
      <c r="D907" s="62"/>
      <c r="E907" s="62">
        <f t="shared" si="14"/>
        <v>0</v>
      </c>
    </row>
    <row r="908" ht="20.25" hidden="1" customHeight="1" spans="1:5">
      <c r="A908" s="40" t="s">
        <v>1685</v>
      </c>
      <c r="B908" s="41" t="s">
        <v>1686</v>
      </c>
      <c r="C908" s="62">
        <f>IFERROR(VLOOKUP(A908,Sheet1!A:E,5,0),0)</f>
        <v>0</v>
      </c>
      <c r="D908" s="62"/>
      <c r="E908" s="62">
        <f t="shared" si="14"/>
        <v>0</v>
      </c>
    </row>
    <row r="909" ht="20.25" hidden="1" customHeight="1" spans="1:5">
      <c r="A909" s="40" t="s">
        <v>1687</v>
      </c>
      <c r="B909" s="41" t="s">
        <v>1615</v>
      </c>
      <c r="C909" s="62">
        <f>IFERROR(VLOOKUP(A909,Sheet1!A:E,5,0),0)</f>
        <v>0</v>
      </c>
      <c r="D909" s="62"/>
      <c r="E909" s="62">
        <f t="shared" si="14"/>
        <v>0</v>
      </c>
    </row>
    <row r="910" ht="20.25" hidden="1" customHeight="1" spans="1:5">
      <c r="A910" s="40" t="s">
        <v>1688</v>
      </c>
      <c r="B910" s="41" t="s">
        <v>1689</v>
      </c>
      <c r="C910" s="62">
        <f>IFERROR(VLOOKUP(A910,Sheet1!A:E,5,0),0)</f>
        <v>0</v>
      </c>
      <c r="D910" s="62"/>
      <c r="E910" s="62">
        <f t="shared" si="14"/>
        <v>0</v>
      </c>
    </row>
    <row r="911" ht="21" customHeight="1" spans="1:5">
      <c r="A911" s="35" t="s">
        <v>1690</v>
      </c>
      <c r="B911" s="39" t="s">
        <v>1691</v>
      </c>
      <c r="C911" s="59">
        <v>0</v>
      </c>
      <c r="D911" s="59">
        <v>10</v>
      </c>
      <c r="E911" s="58">
        <f t="shared" si="14"/>
        <v>10</v>
      </c>
    </row>
    <row r="912" hidden="1" spans="1:5">
      <c r="A912" s="40" t="s">
        <v>1692</v>
      </c>
      <c r="B912" s="41" t="s">
        <v>106</v>
      </c>
      <c r="C912" s="62">
        <f>IFERROR(VLOOKUP(A912,Sheet1!A:E,5,0),0)</f>
        <v>0</v>
      </c>
      <c r="D912" s="62"/>
      <c r="E912" s="62">
        <f t="shared" si="14"/>
        <v>0</v>
      </c>
    </row>
    <row r="913" hidden="1" spans="1:5">
      <c r="A913" s="40" t="s">
        <v>1693</v>
      </c>
      <c r="B913" s="41" t="s">
        <v>108</v>
      </c>
      <c r="C913" s="62">
        <f>IFERROR(VLOOKUP(A913,Sheet1!A:E,5,0),0)</f>
        <v>0</v>
      </c>
      <c r="D913" s="62"/>
      <c r="E913" s="62">
        <f t="shared" si="14"/>
        <v>0</v>
      </c>
    </row>
    <row r="914" hidden="1" spans="1:5">
      <c r="A914" s="40" t="s">
        <v>1694</v>
      </c>
      <c r="B914" s="41" t="s">
        <v>110</v>
      </c>
      <c r="C914" s="62">
        <f>IFERROR(VLOOKUP(A914,Sheet1!A:E,5,0),0)</f>
        <v>0</v>
      </c>
      <c r="D914" s="62"/>
      <c r="E914" s="62">
        <f t="shared" si="14"/>
        <v>0</v>
      </c>
    </row>
    <row r="915" hidden="1" spans="1:5">
      <c r="A915" s="40" t="s">
        <v>1695</v>
      </c>
      <c r="B915" s="41" t="s">
        <v>1696</v>
      </c>
      <c r="C915" s="62">
        <f>IFERROR(VLOOKUP(A915,Sheet1!A:E,5,0),0)</f>
        <v>0</v>
      </c>
      <c r="D915" s="62"/>
      <c r="E915" s="62">
        <f t="shared" si="14"/>
        <v>0</v>
      </c>
    </row>
    <row r="916" hidden="1" spans="1:5">
      <c r="A916" s="40" t="s">
        <v>1697</v>
      </c>
      <c r="B916" s="41" t="s">
        <v>1698</v>
      </c>
      <c r="C916" s="62">
        <f>IFERROR(VLOOKUP(A916,Sheet1!A:E,5,0),0)</f>
        <v>0</v>
      </c>
      <c r="D916" s="62"/>
      <c r="E916" s="62">
        <f t="shared" si="14"/>
        <v>0</v>
      </c>
    </row>
    <row r="917" hidden="1" spans="1:5">
      <c r="A917" s="40" t="s">
        <v>1699</v>
      </c>
      <c r="B917" s="41" t="s">
        <v>1700</v>
      </c>
      <c r="C917" s="62">
        <f>IFERROR(VLOOKUP(A917,Sheet1!A:E,5,0),0)</f>
        <v>0</v>
      </c>
      <c r="D917" s="62"/>
      <c r="E917" s="62">
        <f t="shared" si="14"/>
        <v>0</v>
      </c>
    </row>
    <row r="918" hidden="1" spans="1:5">
      <c r="A918" s="40" t="s">
        <v>1701</v>
      </c>
      <c r="B918" s="41" t="s">
        <v>1702</v>
      </c>
      <c r="C918" s="62">
        <f>IFERROR(VLOOKUP(A918,Sheet1!A:E,5,0),0)</f>
        <v>0</v>
      </c>
      <c r="D918" s="62"/>
      <c r="E918" s="62">
        <f t="shared" si="14"/>
        <v>0</v>
      </c>
    </row>
    <row r="919" hidden="1" spans="1:5">
      <c r="A919" s="40" t="s">
        <v>1703</v>
      </c>
      <c r="B919" s="41" t="s">
        <v>1704</v>
      </c>
      <c r="C919" s="62">
        <f>IFERROR(VLOOKUP(A919,Sheet1!A:E,5,0),0)</f>
        <v>0</v>
      </c>
      <c r="D919" s="62"/>
      <c r="E919" s="62">
        <f t="shared" si="14"/>
        <v>0</v>
      </c>
    </row>
    <row r="920" hidden="1" spans="1:5">
      <c r="A920" s="40" t="s">
        <v>1705</v>
      </c>
      <c r="B920" s="41" t="s">
        <v>1706</v>
      </c>
      <c r="C920" s="62">
        <f>IFERROR(VLOOKUP(A920,Sheet1!A:E,5,0),0)</f>
        <v>0</v>
      </c>
      <c r="D920" s="62"/>
      <c r="E920" s="62">
        <f t="shared" si="14"/>
        <v>0</v>
      </c>
    </row>
    <row r="921" hidden="1" spans="1:5">
      <c r="A921" s="40" t="s">
        <v>1707</v>
      </c>
      <c r="B921" s="41" t="s">
        <v>1708</v>
      </c>
      <c r="C921" s="62">
        <f>IFERROR(VLOOKUP(A921,Sheet1!A:E,5,0),0)</f>
        <v>0</v>
      </c>
      <c r="D921" s="62"/>
      <c r="E921" s="62">
        <f t="shared" si="14"/>
        <v>0</v>
      </c>
    </row>
    <row r="922" ht="21.95" customHeight="1" spans="1:5">
      <c r="A922" s="40" t="s">
        <v>1709</v>
      </c>
      <c r="B922" s="41" t="s">
        <v>1710</v>
      </c>
      <c r="C922" s="65">
        <v>0</v>
      </c>
      <c r="D922" s="65">
        <v>10</v>
      </c>
      <c r="E922" s="74">
        <f t="shared" si="14"/>
        <v>10</v>
      </c>
    </row>
    <row r="923" hidden="1" spans="1:5">
      <c r="A923" s="40" t="s">
        <v>1711</v>
      </c>
      <c r="B923" s="41" t="s">
        <v>1712</v>
      </c>
      <c r="C923" s="62">
        <f>IFERROR(VLOOKUP(A923,Sheet1!A:E,5,0),0)</f>
        <v>0</v>
      </c>
      <c r="D923" s="62"/>
      <c r="E923" s="62">
        <f t="shared" si="14"/>
        <v>0</v>
      </c>
    </row>
    <row r="924" hidden="1" spans="1:5">
      <c r="A924" s="40" t="s">
        <v>1713</v>
      </c>
      <c r="B924" s="41" t="s">
        <v>1714</v>
      </c>
      <c r="C924" s="62">
        <f>IFERROR(VLOOKUP(A924,Sheet1!A:E,5,0),0)</f>
        <v>0</v>
      </c>
      <c r="D924" s="62"/>
      <c r="E924" s="62">
        <f t="shared" si="14"/>
        <v>0</v>
      </c>
    </row>
    <row r="925" hidden="1" spans="1:5">
      <c r="A925" s="40" t="s">
        <v>1715</v>
      </c>
      <c r="B925" s="41" t="s">
        <v>1716</v>
      </c>
      <c r="C925" s="62">
        <f>IFERROR(VLOOKUP(A925,Sheet1!A:E,5,0),0)</f>
        <v>0</v>
      </c>
      <c r="D925" s="62"/>
      <c r="E925" s="62">
        <f t="shared" si="14"/>
        <v>0</v>
      </c>
    </row>
    <row r="926" hidden="1" spans="1:5">
      <c r="A926" s="40" t="s">
        <v>1717</v>
      </c>
      <c r="B926" s="41" t="s">
        <v>1718</v>
      </c>
      <c r="C926" s="62">
        <f>IFERROR(VLOOKUP(A926,Sheet1!A:E,5,0),0)</f>
        <v>0</v>
      </c>
      <c r="D926" s="62"/>
      <c r="E926" s="62">
        <f t="shared" si="14"/>
        <v>0</v>
      </c>
    </row>
    <row r="927" hidden="1" spans="1:5">
      <c r="A927" s="40" t="s">
        <v>1719</v>
      </c>
      <c r="B927" s="41" t="s">
        <v>1720</v>
      </c>
      <c r="C927" s="62">
        <f>IFERROR(VLOOKUP(A927,Sheet1!A:E,5,0),0)</f>
        <v>0</v>
      </c>
      <c r="D927" s="62"/>
      <c r="E927" s="62">
        <f t="shared" si="14"/>
        <v>0</v>
      </c>
    </row>
    <row r="928" hidden="1" spans="1:5">
      <c r="A928" s="40" t="s">
        <v>1721</v>
      </c>
      <c r="B928" s="41" t="s">
        <v>1722</v>
      </c>
      <c r="C928" s="62">
        <f>IFERROR(VLOOKUP(A928,Sheet1!A:E,5,0),0)</f>
        <v>0</v>
      </c>
      <c r="D928" s="62"/>
      <c r="E928" s="62">
        <f t="shared" si="14"/>
        <v>0</v>
      </c>
    </row>
    <row r="929" hidden="1" spans="1:5">
      <c r="A929" s="40" t="s">
        <v>1723</v>
      </c>
      <c r="B929" s="41" t="s">
        <v>1724</v>
      </c>
      <c r="C929" s="62">
        <f>IFERROR(VLOOKUP(A929,Sheet1!A:E,5,0),0)</f>
        <v>0</v>
      </c>
      <c r="D929" s="62"/>
      <c r="E929" s="62">
        <f t="shared" si="14"/>
        <v>0</v>
      </c>
    </row>
    <row r="930" hidden="1" spans="1:5">
      <c r="A930" s="40" t="s">
        <v>1725</v>
      </c>
      <c r="B930" s="41" t="s">
        <v>1726</v>
      </c>
      <c r="C930" s="62">
        <f>IFERROR(VLOOKUP(A930,Sheet1!A:E,5,0),0)</f>
        <v>0</v>
      </c>
      <c r="D930" s="62"/>
      <c r="E930" s="62">
        <f t="shared" si="14"/>
        <v>0</v>
      </c>
    </row>
    <row r="931" hidden="1" spans="1:5">
      <c r="A931" s="40" t="s">
        <v>1727</v>
      </c>
      <c r="B931" s="41" t="s">
        <v>1728</v>
      </c>
      <c r="C931" s="62">
        <f>IFERROR(VLOOKUP(A931,Sheet1!A:E,5,0),0)</f>
        <v>0</v>
      </c>
      <c r="D931" s="62"/>
      <c r="E931" s="62">
        <f t="shared" si="14"/>
        <v>0</v>
      </c>
    </row>
    <row r="932" hidden="1" spans="1:5">
      <c r="A932" s="40" t="s">
        <v>1729</v>
      </c>
      <c r="B932" s="41" t="s">
        <v>1730</v>
      </c>
      <c r="C932" s="62">
        <f>IFERROR(VLOOKUP(A932,Sheet1!A:E,5,0),0)</f>
        <v>0</v>
      </c>
      <c r="D932" s="62"/>
      <c r="E932" s="62">
        <f t="shared" si="14"/>
        <v>0</v>
      </c>
    </row>
    <row r="933" hidden="1" spans="1:5">
      <c r="A933" s="40" t="s">
        <v>1731</v>
      </c>
      <c r="B933" s="41" t="s">
        <v>1674</v>
      </c>
      <c r="C933" s="62">
        <f>IFERROR(VLOOKUP(A933,Sheet1!A:E,5,0),0)</f>
        <v>0</v>
      </c>
      <c r="D933" s="62"/>
      <c r="E933" s="62">
        <f t="shared" si="14"/>
        <v>0</v>
      </c>
    </row>
    <row r="934" hidden="1" spans="1:5">
      <c r="A934" s="40" t="s">
        <v>1732</v>
      </c>
      <c r="B934" s="41" t="s">
        <v>1733</v>
      </c>
      <c r="C934" s="62">
        <f>IFERROR(VLOOKUP(A934,Sheet1!A:E,5,0),0)</f>
        <v>0</v>
      </c>
      <c r="D934" s="68"/>
      <c r="E934" s="68">
        <f t="shared" si="14"/>
        <v>0</v>
      </c>
    </row>
    <row r="935" hidden="1" spans="1:5">
      <c r="A935" s="40" t="s">
        <v>1734</v>
      </c>
      <c r="B935" s="41" t="s">
        <v>1735</v>
      </c>
      <c r="C935" s="62">
        <f>IFERROR(VLOOKUP(A935,Sheet1!A:E,5,0),0)</f>
        <v>0</v>
      </c>
      <c r="D935" s="68"/>
      <c r="E935" s="68">
        <f t="shared" si="14"/>
        <v>0</v>
      </c>
    </row>
    <row r="936" hidden="1" spans="1:5">
      <c r="A936" s="40" t="s">
        <v>1736</v>
      </c>
      <c r="B936" s="41" t="s">
        <v>1737</v>
      </c>
      <c r="C936" s="62">
        <f>IFERROR(VLOOKUP(A936,Sheet1!A:E,5,0),0)</f>
        <v>0</v>
      </c>
      <c r="D936" s="62"/>
      <c r="E936" s="62">
        <f t="shared" si="14"/>
        <v>0</v>
      </c>
    </row>
    <row r="937" hidden="1" spans="1:5">
      <c r="A937" s="40" t="s">
        <v>1738</v>
      </c>
      <c r="B937" s="41" t="s">
        <v>1739</v>
      </c>
      <c r="C937" s="62">
        <f>IFERROR(VLOOKUP(A937,Sheet1!A:E,5,0),0)</f>
        <v>0</v>
      </c>
      <c r="D937" s="62"/>
      <c r="E937" s="62">
        <f t="shared" si="14"/>
        <v>0</v>
      </c>
    </row>
    <row r="938" hidden="1" spans="1:5">
      <c r="A938" s="40" t="s">
        <v>1740</v>
      </c>
      <c r="B938" s="41" t="s">
        <v>1741</v>
      </c>
      <c r="C938" s="62">
        <f>IFERROR(VLOOKUP(A938,Sheet1!A:E,5,0),0)</f>
        <v>0</v>
      </c>
      <c r="D938" s="62"/>
      <c r="E938" s="62">
        <f t="shared" si="14"/>
        <v>0</v>
      </c>
    </row>
    <row r="939" hidden="1" spans="1:5">
      <c r="A939" s="35" t="s">
        <v>1742</v>
      </c>
      <c r="B939" s="39" t="s">
        <v>1743</v>
      </c>
      <c r="C939" s="64">
        <f>SUM(C940:C949)</f>
        <v>0</v>
      </c>
      <c r="D939" s="69"/>
      <c r="E939" s="69">
        <f t="shared" si="14"/>
        <v>0</v>
      </c>
    </row>
    <row r="940" hidden="1" spans="1:5">
      <c r="A940" s="40" t="s">
        <v>1744</v>
      </c>
      <c r="B940" s="41" t="s">
        <v>106</v>
      </c>
      <c r="C940" s="62">
        <f>IFERROR(VLOOKUP(A940,Sheet1!A:E,5,0),0)</f>
        <v>0</v>
      </c>
      <c r="D940" s="62"/>
      <c r="E940" s="62">
        <f t="shared" si="14"/>
        <v>0</v>
      </c>
    </row>
    <row r="941" hidden="1" spans="1:5">
      <c r="A941" s="40" t="s">
        <v>1745</v>
      </c>
      <c r="B941" s="41" t="s">
        <v>108</v>
      </c>
      <c r="C941" s="62">
        <f>IFERROR(VLOOKUP(A941,Sheet1!A:E,5,0),0)</f>
        <v>0</v>
      </c>
      <c r="D941" s="62"/>
      <c r="E941" s="62">
        <f t="shared" si="14"/>
        <v>0</v>
      </c>
    </row>
    <row r="942" hidden="1" spans="1:5">
      <c r="A942" s="40" t="s">
        <v>1746</v>
      </c>
      <c r="B942" s="41" t="s">
        <v>110</v>
      </c>
      <c r="C942" s="62">
        <f>IFERROR(VLOOKUP(A942,Sheet1!A:E,5,0),0)</f>
        <v>0</v>
      </c>
      <c r="D942" s="62"/>
      <c r="E942" s="62">
        <f t="shared" si="14"/>
        <v>0</v>
      </c>
    </row>
    <row r="943" hidden="1" spans="1:5">
      <c r="A943" s="40" t="s">
        <v>1747</v>
      </c>
      <c r="B943" s="41" t="s">
        <v>1579</v>
      </c>
      <c r="C943" s="62">
        <f>IFERROR(VLOOKUP(A943,Sheet1!A:E,5,0),0)</f>
        <v>0</v>
      </c>
      <c r="D943" s="62"/>
      <c r="E943" s="62">
        <f t="shared" si="14"/>
        <v>0</v>
      </c>
    </row>
    <row r="944" hidden="1" spans="1:5">
      <c r="A944" s="40" t="s">
        <v>1748</v>
      </c>
      <c r="B944" s="41" t="s">
        <v>1749</v>
      </c>
      <c r="C944" s="62">
        <f>IFERROR(VLOOKUP(A944,Sheet1!A:E,5,0),0)</f>
        <v>0</v>
      </c>
      <c r="D944" s="62"/>
      <c r="E944" s="62">
        <f t="shared" si="14"/>
        <v>0</v>
      </c>
    </row>
    <row r="945" hidden="1" spans="1:5">
      <c r="A945" s="40" t="s">
        <v>1750</v>
      </c>
      <c r="B945" s="41" t="s">
        <v>1751</v>
      </c>
      <c r="C945" s="62">
        <f>IFERROR(VLOOKUP(A945,Sheet1!A:E,5,0),0)</f>
        <v>0</v>
      </c>
      <c r="D945" s="62"/>
      <c r="E945" s="62">
        <f t="shared" si="14"/>
        <v>0</v>
      </c>
    </row>
    <row r="946" hidden="1" spans="1:5">
      <c r="A946" s="40" t="s">
        <v>1752</v>
      </c>
      <c r="B946" s="41" t="s">
        <v>1753</v>
      </c>
      <c r="C946" s="62">
        <f>IFERROR(VLOOKUP(A946,Sheet1!A:E,5,0),0)</f>
        <v>0</v>
      </c>
      <c r="D946" s="62"/>
      <c r="E946" s="62">
        <f t="shared" si="14"/>
        <v>0</v>
      </c>
    </row>
    <row r="947" hidden="1" spans="1:5">
      <c r="A947" s="40" t="s">
        <v>1754</v>
      </c>
      <c r="B947" s="41" t="s">
        <v>1755</v>
      </c>
      <c r="C947" s="62">
        <f>IFERROR(VLOOKUP(A947,Sheet1!A:E,5,0),0)</f>
        <v>0</v>
      </c>
      <c r="D947" s="62"/>
      <c r="E947" s="62">
        <f t="shared" si="14"/>
        <v>0</v>
      </c>
    </row>
    <row r="948" hidden="1" spans="1:5">
      <c r="A948" s="40" t="s">
        <v>1756</v>
      </c>
      <c r="B948" s="41" t="s">
        <v>1757</v>
      </c>
      <c r="C948" s="62">
        <f>IFERROR(VLOOKUP(A948,Sheet1!A:E,5,0),0)</f>
        <v>0</v>
      </c>
      <c r="D948" s="62"/>
      <c r="E948" s="62">
        <f t="shared" si="14"/>
        <v>0</v>
      </c>
    </row>
    <row r="949" hidden="1" spans="1:5">
      <c r="A949" s="40" t="s">
        <v>1758</v>
      </c>
      <c r="B949" s="41" t="s">
        <v>1759</v>
      </c>
      <c r="C949" s="62">
        <f>IFERROR(VLOOKUP(A949,Sheet1!A:E,5,0),0)</f>
        <v>0</v>
      </c>
      <c r="D949" s="68"/>
      <c r="E949" s="68">
        <f t="shared" si="14"/>
        <v>0</v>
      </c>
    </row>
    <row r="950" hidden="1" spans="1:5">
      <c r="A950" s="35" t="s">
        <v>1760</v>
      </c>
      <c r="B950" s="39" t="s">
        <v>1761</v>
      </c>
      <c r="C950" s="64">
        <f>SUM(C951:C956)</f>
        <v>0</v>
      </c>
      <c r="D950" s="64"/>
      <c r="E950" s="64">
        <f t="shared" si="14"/>
        <v>0</v>
      </c>
    </row>
    <row r="951" hidden="1" spans="1:5">
      <c r="A951" s="40" t="s">
        <v>1762</v>
      </c>
      <c r="B951" s="41" t="s">
        <v>1763</v>
      </c>
      <c r="C951" s="62">
        <f>IFERROR(VLOOKUP(A951,Sheet1!A:E,5,0),0)</f>
        <v>0</v>
      </c>
      <c r="D951" s="62"/>
      <c r="E951" s="62">
        <f t="shared" si="14"/>
        <v>0</v>
      </c>
    </row>
    <row r="952" hidden="1" spans="1:5">
      <c r="A952" s="40" t="s">
        <v>1764</v>
      </c>
      <c r="B952" s="41" t="s">
        <v>1765</v>
      </c>
      <c r="C952" s="62">
        <f>IFERROR(VLOOKUP(A952,Sheet1!A:E,5,0),0)</f>
        <v>0</v>
      </c>
      <c r="D952" s="62"/>
      <c r="E952" s="62">
        <f t="shared" si="14"/>
        <v>0</v>
      </c>
    </row>
    <row r="953" hidden="1" spans="1:5">
      <c r="A953" s="40" t="s">
        <v>1766</v>
      </c>
      <c r="B953" s="41" t="s">
        <v>1767</v>
      </c>
      <c r="C953" s="62">
        <f>IFERROR(VLOOKUP(A953,Sheet1!A:E,5,0),0)</f>
        <v>0</v>
      </c>
      <c r="D953" s="62"/>
      <c r="E953" s="62">
        <f t="shared" si="14"/>
        <v>0</v>
      </c>
    </row>
    <row r="954" hidden="1" spans="1:5">
      <c r="A954" s="40" t="s">
        <v>1768</v>
      </c>
      <c r="B954" s="41" t="s">
        <v>1769</v>
      </c>
      <c r="C954" s="62">
        <f>IFERROR(VLOOKUP(A954,Sheet1!A:E,5,0),0)</f>
        <v>0</v>
      </c>
      <c r="D954" s="62"/>
      <c r="E954" s="62">
        <f t="shared" si="14"/>
        <v>0</v>
      </c>
    </row>
    <row r="955" hidden="1" spans="1:5">
      <c r="A955" s="40" t="s">
        <v>1770</v>
      </c>
      <c r="B955" s="41" t="s">
        <v>1771</v>
      </c>
      <c r="C955" s="62">
        <f>IFERROR(VLOOKUP(A955,Sheet1!A:E,5,0),0)</f>
        <v>0</v>
      </c>
      <c r="D955" s="62"/>
      <c r="E955" s="62">
        <f t="shared" si="14"/>
        <v>0</v>
      </c>
    </row>
    <row r="956" hidden="1" spans="1:5">
      <c r="A956" s="40" t="s">
        <v>1772</v>
      </c>
      <c r="B956" s="41" t="s">
        <v>1773</v>
      </c>
      <c r="C956" s="62">
        <f>IFERROR(VLOOKUP(A956,Sheet1!A:E,5,0),0)</f>
        <v>0</v>
      </c>
      <c r="D956" s="62"/>
      <c r="E956" s="62">
        <f t="shared" si="14"/>
        <v>0</v>
      </c>
    </row>
    <row r="957" ht="20.25" customHeight="1" spans="1:5">
      <c r="A957" s="35" t="s">
        <v>1774</v>
      </c>
      <c r="B957" s="39" t="s">
        <v>1775</v>
      </c>
      <c r="C957" s="59">
        <f>SUM(C958:C963)</f>
        <v>40</v>
      </c>
      <c r="D957" s="59">
        <v>13</v>
      </c>
      <c r="E957" s="60">
        <f t="shared" si="14"/>
        <v>-7</v>
      </c>
    </row>
    <row r="958" ht="20.25" hidden="1" customHeight="1" spans="1:5">
      <c r="A958" s="40" t="s">
        <v>1776</v>
      </c>
      <c r="B958" s="41" t="s">
        <v>1777</v>
      </c>
      <c r="C958" s="62">
        <f>IFERROR(VLOOKUP(A958,Sheet1!A:E,5,0),0)</f>
        <v>0</v>
      </c>
      <c r="D958" s="62"/>
      <c r="E958" s="62">
        <f t="shared" si="14"/>
        <v>0</v>
      </c>
    </row>
    <row r="959" ht="20.25" hidden="1" customHeight="1" spans="1:5">
      <c r="A959" s="40" t="s">
        <v>1778</v>
      </c>
      <c r="B959" s="41" t="s">
        <v>1779</v>
      </c>
      <c r="C959" s="62">
        <f>IFERROR(VLOOKUP(A959,Sheet1!A:E,5,0),0)</f>
        <v>0</v>
      </c>
      <c r="D959" s="62"/>
      <c r="E959" s="62">
        <f t="shared" si="14"/>
        <v>0</v>
      </c>
    </row>
    <row r="960" ht="20.25" customHeight="1" spans="1:5">
      <c r="A960" s="40" t="s">
        <v>1780</v>
      </c>
      <c r="B960" s="41" t="s">
        <v>1781</v>
      </c>
      <c r="C960" s="65">
        <f>IFERROR(VLOOKUP(A960,Sheet1!A:E,5,0),0)</f>
        <v>40</v>
      </c>
      <c r="D960" s="65">
        <v>13</v>
      </c>
      <c r="E960" s="67">
        <f t="shared" si="14"/>
        <v>-7</v>
      </c>
    </row>
    <row r="961" ht="20.25" hidden="1" customHeight="1" spans="1:5">
      <c r="A961" s="40" t="s">
        <v>1782</v>
      </c>
      <c r="B961" s="41" t="s">
        <v>1783</v>
      </c>
      <c r="C961" s="62">
        <f>IFERROR(VLOOKUP(A961,Sheet1!A:E,5,0),0)</f>
        <v>0</v>
      </c>
      <c r="D961" s="62"/>
      <c r="E961" s="62">
        <f t="shared" si="14"/>
        <v>0</v>
      </c>
    </row>
    <row r="962" ht="20.25" hidden="1" customHeight="1" spans="1:5">
      <c r="A962" s="40" t="s">
        <v>1784</v>
      </c>
      <c r="B962" s="41" t="s">
        <v>1785</v>
      </c>
      <c r="C962" s="62">
        <f>IFERROR(VLOOKUP(A962,Sheet1!A:E,5,0),0)</f>
        <v>0</v>
      </c>
      <c r="D962" s="62"/>
      <c r="E962" s="62">
        <f t="shared" si="14"/>
        <v>0</v>
      </c>
    </row>
    <row r="963" ht="20.25" hidden="1" customHeight="1" spans="1:5">
      <c r="A963" s="40" t="s">
        <v>1786</v>
      </c>
      <c r="B963" s="41" t="s">
        <v>1787</v>
      </c>
      <c r="C963" s="62">
        <f>IFERROR(VLOOKUP(A963,Sheet1!A:E,5,0),0)</f>
        <v>0</v>
      </c>
      <c r="D963" s="62"/>
      <c r="E963" s="62">
        <f t="shared" si="14"/>
        <v>0</v>
      </c>
    </row>
    <row r="964" ht="20.25" hidden="1" customHeight="1" spans="1:5">
      <c r="A964" s="35" t="s">
        <v>1788</v>
      </c>
      <c r="B964" s="39" t="s">
        <v>1789</v>
      </c>
      <c r="C964" s="64">
        <f>SUM(C965:C966)</f>
        <v>0</v>
      </c>
      <c r="D964" s="64"/>
      <c r="E964" s="64">
        <f t="shared" si="14"/>
        <v>0</v>
      </c>
    </row>
    <row r="965" ht="20.25" hidden="1" customHeight="1" spans="1:5">
      <c r="A965" s="40" t="s">
        <v>1790</v>
      </c>
      <c r="B965" s="41" t="s">
        <v>1791</v>
      </c>
      <c r="C965" s="62">
        <f>IFERROR(VLOOKUP(A965,Sheet1!A:E,5,0),0)</f>
        <v>0</v>
      </c>
      <c r="D965" s="62"/>
      <c r="E965" s="62">
        <f t="shared" si="14"/>
        <v>0</v>
      </c>
    </row>
    <row r="966" ht="20.25" hidden="1" customHeight="1" spans="1:5">
      <c r="A966" s="40" t="s">
        <v>1792</v>
      </c>
      <c r="B966" s="41" t="s">
        <v>1793</v>
      </c>
      <c r="C966" s="62">
        <f>IFERROR(VLOOKUP(A966,Sheet1!A:E,5,0),0)</f>
        <v>0</v>
      </c>
      <c r="D966" s="62"/>
      <c r="E966" s="62">
        <f t="shared" si="14"/>
        <v>0</v>
      </c>
    </row>
    <row r="967" ht="20.25" customHeight="1" spans="1:5">
      <c r="A967" s="35" t="s">
        <v>1794</v>
      </c>
      <c r="B967" s="39" t="s">
        <v>1795</v>
      </c>
      <c r="C967" s="59">
        <f>SUM(C968:C969)</f>
        <v>275</v>
      </c>
      <c r="D967" s="59">
        <v>289</v>
      </c>
      <c r="E967" s="60">
        <f t="shared" ref="E967:E1030" si="15">D967-C967/2</f>
        <v>151.5</v>
      </c>
    </row>
    <row r="968" ht="20.25" hidden="1" customHeight="1" spans="1:5">
      <c r="A968" s="40" t="s">
        <v>1796</v>
      </c>
      <c r="B968" s="41" t="s">
        <v>1797</v>
      </c>
      <c r="C968" s="62">
        <f>IFERROR(VLOOKUP(A968,Sheet1!A:E,5,0),0)</f>
        <v>0</v>
      </c>
      <c r="D968" s="62"/>
      <c r="E968" s="62">
        <f t="shared" si="15"/>
        <v>0</v>
      </c>
    </row>
    <row r="969" ht="20.25" customHeight="1" spans="1:5">
      <c r="A969" s="40" t="s">
        <v>1798</v>
      </c>
      <c r="B969" s="41" t="s">
        <v>1799</v>
      </c>
      <c r="C969" s="65">
        <f>IFERROR(VLOOKUP(A969,Sheet1!A:E,5,0),0)</f>
        <v>275</v>
      </c>
      <c r="D969" s="65">
        <v>289</v>
      </c>
      <c r="E969" s="67">
        <f t="shared" si="15"/>
        <v>151.5</v>
      </c>
    </row>
    <row r="970" ht="20.25" hidden="1" customHeight="1" spans="1:5">
      <c r="A970" s="35" t="s">
        <v>1800</v>
      </c>
      <c r="B970" s="39" t="s">
        <v>1801</v>
      </c>
      <c r="C970" s="64">
        <f>C971+C994+C1004+C1014+C1019+C1026+C1031</f>
        <v>0</v>
      </c>
      <c r="D970" s="69"/>
      <c r="E970" s="69">
        <f t="shared" si="15"/>
        <v>0</v>
      </c>
    </row>
    <row r="971" ht="20.25" hidden="1" customHeight="1" spans="1:5">
      <c r="A971" s="35" t="s">
        <v>1802</v>
      </c>
      <c r="B971" s="39" t="s">
        <v>1803</v>
      </c>
      <c r="C971" s="64">
        <f>SUM(C972:C993)</f>
        <v>0</v>
      </c>
      <c r="D971" s="69"/>
      <c r="E971" s="69">
        <f t="shared" si="15"/>
        <v>0</v>
      </c>
    </row>
    <row r="972" ht="20.25" hidden="1" customHeight="1" spans="1:5">
      <c r="A972" s="40" t="s">
        <v>1804</v>
      </c>
      <c r="B972" s="41" t="s">
        <v>106</v>
      </c>
      <c r="C972" s="62">
        <f>IFERROR(VLOOKUP(A972,Sheet1!A:E,5,0),0)</f>
        <v>0</v>
      </c>
      <c r="D972" s="62"/>
      <c r="E972" s="62">
        <f t="shared" si="15"/>
        <v>0</v>
      </c>
    </row>
    <row r="973" ht="20.25" hidden="1" customHeight="1" spans="1:5">
      <c r="A973" s="40" t="s">
        <v>1805</v>
      </c>
      <c r="B973" s="41" t="s">
        <v>108</v>
      </c>
      <c r="C973" s="62">
        <f>IFERROR(VLOOKUP(A973,Sheet1!A:E,5,0),0)</f>
        <v>0</v>
      </c>
      <c r="D973" s="62"/>
      <c r="E973" s="62">
        <f t="shared" si="15"/>
        <v>0</v>
      </c>
    </row>
    <row r="974" ht="20.25" hidden="1" customHeight="1" spans="1:5">
      <c r="A974" s="40" t="s">
        <v>1806</v>
      </c>
      <c r="B974" s="41" t="s">
        <v>110</v>
      </c>
      <c r="C974" s="62">
        <f>IFERROR(VLOOKUP(A974,Sheet1!A:E,5,0),0)</f>
        <v>0</v>
      </c>
      <c r="D974" s="62"/>
      <c r="E974" s="62">
        <f t="shared" si="15"/>
        <v>0</v>
      </c>
    </row>
    <row r="975" ht="20.25" hidden="1" customHeight="1" spans="1:5">
      <c r="A975" s="40" t="s">
        <v>1807</v>
      </c>
      <c r="B975" s="41" t="s">
        <v>1808</v>
      </c>
      <c r="C975" s="62">
        <f>IFERROR(VLOOKUP(A975,Sheet1!A:E,5,0),0)</f>
        <v>0</v>
      </c>
      <c r="D975" s="62"/>
      <c r="E975" s="62">
        <f t="shared" si="15"/>
        <v>0</v>
      </c>
    </row>
    <row r="976" ht="20.25" hidden="1" customHeight="1" spans="1:5">
      <c r="A976" s="40" t="s">
        <v>1809</v>
      </c>
      <c r="B976" s="41" t="s">
        <v>1810</v>
      </c>
      <c r="C976" s="62">
        <f>IFERROR(VLOOKUP(A976,Sheet1!A:E,5,0),0)</f>
        <v>0</v>
      </c>
      <c r="D976" s="68"/>
      <c r="E976" s="68">
        <f t="shared" si="15"/>
        <v>0</v>
      </c>
    </row>
    <row r="977" ht="20.25" hidden="1" customHeight="1" spans="1:5">
      <c r="A977" s="40" t="s">
        <v>1811</v>
      </c>
      <c r="B977" s="41" t="s">
        <v>1812</v>
      </c>
      <c r="C977" s="62">
        <f>IFERROR(VLOOKUP(A977,Sheet1!A:E,5,0),0)</f>
        <v>0</v>
      </c>
      <c r="D977" s="62"/>
      <c r="E977" s="62">
        <f t="shared" si="15"/>
        <v>0</v>
      </c>
    </row>
    <row r="978" ht="20.25" hidden="1" customHeight="1" spans="1:5">
      <c r="A978" s="40" t="s">
        <v>1813</v>
      </c>
      <c r="B978" s="41" t="s">
        <v>1814</v>
      </c>
      <c r="C978" s="62">
        <f>IFERROR(VLOOKUP(A978,Sheet1!A:E,5,0),0)</f>
        <v>0</v>
      </c>
      <c r="D978" s="62"/>
      <c r="E978" s="62">
        <f t="shared" si="15"/>
        <v>0</v>
      </c>
    </row>
    <row r="979" ht="20.25" hidden="1" customHeight="1" spans="1:5">
      <c r="A979" s="40" t="s">
        <v>1815</v>
      </c>
      <c r="B979" s="41" t="s">
        <v>1816</v>
      </c>
      <c r="C979" s="62">
        <f>IFERROR(VLOOKUP(A979,Sheet1!A:E,5,0),0)</f>
        <v>0</v>
      </c>
      <c r="D979" s="62"/>
      <c r="E979" s="62">
        <f t="shared" si="15"/>
        <v>0</v>
      </c>
    </row>
    <row r="980" ht="20.25" hidden="1" customHeight="1" spans="1:5">
      <c r="A980" s="40" t="s">
        <v>1817</v>
      </c>
      <c r="B980" s="41" t="s">
        <v>1818</v>
      </c>
      <c r="C980" s="62">
        <f>IFERROR(VLOOKUP(A980,Sheet1!A:E,5,0),0)</f>
        <v>0</v>
      </c>
      <c r="D980" s="62"/>
      <c r="E980" s="62">
        <f t="shared" si="15"/>
        <v>0</v>
      </c>
    </row>
    <row r="981" ht="20.25" hidden="1" customHeight="1" spans="1:5">
      <c r="A981" s="40" t="s">
        <v>1819</v>
      </c>
      <c r="B981" s="41" t="s">
        <v>1820</v>
      </c>
      <c r="C981" s="62">
        <f>IFERROR(VLOOKUP(A981,Sheet1!A:E,5,0),0)</f>
        <v>0</v>
      </c>
      <c r="D981" s="62"/>
      <c r="E981" s="62">
        <f t="shared" si="15"/>
        <v>0</v>
      </c>
    </row>
    <row r="982" ht="20.25" hidden="1" customHeight="1" spans="1:5">
      <c r="A982" s="40" t="s">
        <v>1821</v>
      </c>
      <c r="B982" s="41" t="s">
        <v>1822</v>
      </c>
      <c r="C982" s="62">
        <f>IFERROR(VLOOKUP(A982,Sheet1!A:E,5,0),0)</f>
        <v>0</v>
      </c>
      <c r="D982" s="62"/>
      <c r="E982" s="62">
        <f t="shared" si="15"/>
        <v>0</v>
      </c>
    </row>
    <row r="983" ht="20.25" hidden="1" customHeight="1" spans="1:5">
      <c r="A983" s="40" t="s">
        <v>1823</v>
      </c>
      <c r="B983" s="41" t="s">
        <v>1824</v>
      </c>
      <c r="C983" s="62">
        <f>IFERROR(VLOOKUP(A983,Sheet1!A:E,5,0),0)</f>
        <v>0</v>
      </c>
      <c r="D983" s="62"/>
      <c r="E983" s="62">
        <f t="shared" si="15"/>
        <v>0</v>
      </c>
    </row>
    <row r="984" ht="20.25" hidden="1" customHeight="1" spans="1:5">
      <c r="A984" s="40" t="s">
        <v>1825</v>
      </c>
      <c r="B984" s="41" t="s">
        <v>1826</v>
      </c>
      <c r="C984" s="62">
        <f>IFERROR(VLOOKUP(A984,Sheet1!A:E,5,0),0)</f>
        <v>0</v>
      </c>
      <c r="D984" s="62"/>
      <c r="E984" s="62">
        <f t="shared" si="15"/>
        <v>0</v>
      </c>
    </row>
    <row r="985" ht="20.25" hidden="1" customHeight="1" spans="1:5">
      <c r="A985" s="40" t="s">
        <v>1827</v>
      </c>
      <c r="B985" s="41" t="s">
        <v>1828</v>
      </c>
      <c r="C985" s="62">
        <f>IFERROR(VLOOKUP(A985,Sheet1!A:E,5,0),0)</f>
        <v>0</v>
      </c>
      <c r="D985" s="62"/>
      <c r="E985" s="62">
        <f t="shared" si="15"/>
        <v>0</v>
      </c>
    </row>
    <row r="986" ht="20.25" hidden="1" customHeight="1" spans="1:5">
      <c r="A986" s="40" t="s">
        <v>1829</v>
      </c>
      <c r="B986" s="41" t="s">
        <v>1830</v>
      </c>
      <c r="C986" s="62">
        <f>IFERROR(VLOOKUP(A986,Sheet1!A:E,5,0),0)</f>
        <v>0</v>
      </c>
      <c r="D986" s="62"/>
      <c r="E986" s="62">
        <f t="shared" si="15"/>
        <v>0</v>
      </c>
    </row>
    <row r="987" ht="20.25" hidden="1" customHeight="1" spans="1:5">
      <c r="A987" s="40" t="s">
        <v>1831</v>
      </c>
      <c r="B987" s="41" t="s">
        <v>1832</v>
      </c>
      <c r="C987" s="62">
        <f>IFERROR(VLOOKUP(A987,Sheet1!A:E,5,0),0)</f>
        <v>0</v>
      </c>
      <c r="D987" s="62"/>
      <c r="E987" s="62">
        <f t="shared" si="15"/>
        <v>0</v>
      </c>
    </row>
    <row r="988" ht="20.25" hidden="1" customHeight="1" spans="1:5">
      <c r="A988" s="40" t="s">
        <v>1833</v>
      </c>
      <c r="B988" s="41" t="s">
        <v>1834</v>
      </c>
      <c r="C988" s="62">
        <f>IFERROR(VLOOKUP(A988,Sheet1!A:E,5,0),0)</f>
        <v>0</v>
      </c>
      <c r="D988" s="62"/>
      <c r="E988" s="62">
        <f t="shared" si="15"/>
        <v>0</v>
      </c>
    </row>
    <row r="989" ht="20.25" hidden="1" customHeight="1" spans="1:5">
      <c r="A989" s="40" t="s">
        <v>1835</v>
      </c>
      <c r="B989" s="41" t="s">
        <v>1836</v>
      </c>
      <c r="C989" s="62">
        <f>IFERROR(VLOOKUP(A989,Sheet1!A:E,5,0),0)</f>
        <v>0</v>
      </c>
      <c r="D989" s="62"/>
      <c r="E989" s="62">
        <f t="shared" si="15"/>
        <v>0</v>
      </c>
    </row>
    <row r="990" ht="20.25" hidden="1" customHeight="1" spans="1:5">
      <c r="A990" s="40" t="s">
        <v>1837</v>
      </c>
      <c r="B990" s="41" t="s">
        <v>1838</v>
      </c>
      <c r="C990" s="62">
        <f>IFERROR(VLOOKUP(A990,Sheet1!A:E,5,0),0)</f>
        <v>0</v>
      </c>
      <c r="D990" s="62"/>
      <c r="E990" s="62">
        <f t="shared" si="15"/>
        <v>0</v>
      </c>
    </row>
    <row r="991" ht="20.25" hidden="1" customHeight="1" spans="1:5">
      <c r="A991" s="40" t="s">
        <v>1839</v>
      </c>
      <c r="B991" s="41" t="s">
        <v>1840</v>
      </c>
      <c r="C991" s="62">
        <f>IFERROR(VLOOKUP(A991,Sheet1!A:E,5,0),0)</f>
        <v>0</v>
      </c>
      <c r="D991" s="62"/>
      <c r="E991" s="62">
        <f t="shared" si="15"/>
        <v>0</v>
      </c>
    </row>
    <row r="992" ht="20.25" hidden="1" customHeight="1" spans="1:5">
      <c r="A992" s="40" t="s">
        <v>1841</v>
      </c>
      <c r="B992" s="41" t="s">
        <v>1842</v>
      </c>
      <c r="C992" s="62">
        <f>IFERROR(VLOOKUP(A992,Sheet1!A:E,5,0),0)</f>
        <v>0</v>
      </c>
      <c r="D992" s="62"/>
      <c r="E992" s="62">
        <f t="shared" si="15"/>
        <v>0</v>
      </c>
    </row>
    <row r="993" ht="20.25" hidden="1" customHeight="1" spans="1:5">
      <c r="A993" s="40" t="s">
        <v>1843</v>
      </c>
      <c r="B993" s="41" t="s">
        <v>1844</v>
      </c>
      <c r="C993" s="62">
        <f>IFERROR(VLOOKUP(A993,Sheet1!A:E,5,0),0)</f>
        <v>0</v>
      </c>
      <c r="D993" s="62"/>
      <c r="E993" s="62">
        <f t="shared" si="15"/>
        <v>0</v>
      </c>
    </row>
    <row r="994" ht="20.25" hidden="1" customHeight="1" spans="1:5">
      <c r="A994" s="35" t="s">
        <v>1845</v>
      </c>
      <c r="B994" s="39" t="s">
        <v>1846</v>
      </c>
      <c r="C994" s="64">
        <f>SUM(C995:C1003)</f>
        <v>0</v>
      </c>
      <c r="D994" s="64"/>
      <c r="E994" s="64">
        <f t="shared" si="15"/>
        <v>0</v>
      </c>
    </row>
    <row r="995" ht="20.25" hidden="1" customHeight="1" spans="1:5">
      <c r="A995" s="40" t="s">
        <v>1847</v>
      </c>
      <c r="B995" s="41" t="s">
        <v>106</v>
      </c>
      <c r="C995" s="62">
        <f>IFERROR(VLOOKUP(A995,Sheet1!A:E,5,0),0)</f>
        <v>0</v>
      </c>
      <c r="D995" s="62"/>
      <c r="E995" s="62">
        <f t="shared" si="15"/>
        <v>0</v>
      </c>
    </row>
    <row r="996" ht="20.25" hidden="1" customHeight="1" spans="1:5">
      <c r="A996" s="40" t="s">
        <v>1848</v>
      </c>
      <c r="B996" s="41" t="s">
        <v>108</v>
      </c>
      <c r="C996" s="62">
        <f>IFERROR(VLOOKUP(A996,Sheet1!A:E,5,0),0)</f>
        <v>0</v>
      </c>
      <c r="D996" s="62"/>
      <c r="E996" s="62">
        <f t="shared" si="15"/>
        <v>0</v>
      </c>
    </row>
    <row r="997" ht="20.25" hidden="1" customHeight="1" spans="1:5">
      <c r="A997" s="40" t="s">
        <v>1849</v>
      </c>
      <c r="B997" s="41" t="s">
        <v>110</v>
      </c>
      <c r="C997" s="62">
        <f>IFERROR(VLOOKUP(A997,Sheet1!A:E,5,0),0)</f>
        <v>0</v>
      </c>
      <c r="D997" s="62"/>
      <c r="E997" s="62">
        <f t="shared" si="15"/>
        <v>0</v>
      </c>
    </row>
    <row r="998" ht="20.25" hidden="1" customHeight="1" spans="1:5">
      <c r="A998" s="40" t="s">
        <v>1850</v>
      </c>
      <c r="B998" s="41" t="s">
        <v>1851</v>
      </c>
      <c r="C998" s="62">
        <f>IFERROR(VLOOKUP(A998,Sheet1!A:E,5,0),0)</f>
        <v>0</v>
      </c>
      <c r="D998" s="62"/>
      <c r="E998" s="62">
        <f t="shared" si="15"/>
        <v>0</v>
      </c>
    </row>
    <row r="999" ht="20.25" hidden="1" customHeight="1" spans="1:5">
      <c r="A999" s="40" t="s">
        <v>1852</v>
      </c>
      <c r="B999" s="41" t="s">
        <v>1853</v>
      </c>
      <c r="C999" s="62">
        <f>IFERROR(VLOOKUP(A999,Sheet1!A:E,5,0),0)</f>
        <v>0</v>
      </c>
      <c r="D999" s="62"/>
      <c r="E999" s="62">
        <f t="shared" si="15"/>
        <v>0</v>
      </c>
    </row>
    <row r="1000" ht="20.25" hidden="1" customHeight="1" spans="1:5">
      <c r="A1000" s="40" t="s">
        <v>1854</v>
      </c>
      <c r="B1000" s="41" t="s">
        <v>1855</v>
      </c>
      <c r="C1000" s="62">
        <f>IFERROR(VLOOKUP(A1000,Sheet1!A:E,5,0),0)</f>
        <v>0</v>
      </c>
      <c r="D1000" s="62"/>
      <c r="E1000" s="62">
        <f t="shared" si="15"/>
        <v>0</v>
      </c>
    </row>
    <row r="1001" ht="20.25" hidden="1" customHeight="1" spans="1:5">
      <c r="A1001" s="40" t="s">
        <v>1856</v>
      </c>
      <c r="B1001" s="41" t="s">
        <v>1857</v>
      </c>
      <c r="C1001" s="62">
        <f>IFERROR(VLOOKUP(A1001,Sheet1!A:E,5,0),0)</f>
        <v>0</v>
      </c>
      <c r="D1001" s="62"/>
      <c r="E1001" s="62">
        <f t="shared" si="15"/>
        <v>0</v>
      </c>
    </row>
    <row r="1002" ht="20.25" hidden="1" customHeight="1" spans="1:5">
      <c r="A1002" s="40" t="s">
        <v>1858</v>
      </c>
      <c r="B1002" s="41" t="s">
        <v>1859</v>
      </c>
      <c r="C1002" s="62">
        <f>IFERROR(VLOOKUP(A1002,Sheet1!A:E,5,0),0)</f>
        <v>0</v>
      </c>
      <c r="D1002" s="62"/>
      <c r="E1002" s="62">
        <f t="shared" si="15"/>
        <v>0</v>
      </c>
    </row>
    <row r="1003" ht="20.25" hidden="1" customHeight="1" spans="1:5">
      <c r="A1003" s="40" t="s">
        <v>1860</v>
      </c>
      <c r="B1003" s="41" t="s">
        <v>1861</v>
      </c>
      <c r="C1003" s="62">
        <f>IFERROR(VLOOKUP(A1003,Sheet1!A:E,5,0),0)</f>
        <v>0</v>
      </c>
      <c r="D1003" s="62"/>
      <c r="E1003" s="62">
        <f t="shared" si="15"/>
        <v>0</v>
      </c>
    </row>
    <row r="1004" ht="20.25" hidden="1" customHeight="1" spans="1:5">
      <c r="A1004" s="35" t="s">
        <v>1862</v>
      </c>
      <c r="B1004" s="39" t="s">
        <v>1863</v>
      </c>
      <c r="C1004" s="64">
        <f>SUM(C1005:C1013)</f>
        <v>0</v>
      </c>
      <c r="D1004" s="64"/>
      <c r="E1004" s="64">
        <f t="shared" si="15"/>
        <v>0</v>
      </c>
    </row>
    <row r="1005" ht="20.25" hidden="1" customHeight="1" spans="1:5">
      <c r="A1005" s="40" t="s">
        <v>1864</v>
      </c>
      <c r="B1005" s="41" t="s">
        <v>106</v>
      </c>
      <c r="C1005" s="62">
        <f>IFERROR(VLOOKUP(A1005,Sheet1!A:E,5,0),0)</f>
        <v>0</v>
      </c>
      <c r="D1005" s="62"/>
      <c r="E1005" s="62">
        <f t="shared" si="15"/>
        <v>0</v>
      </c>
    </row>
    <row r="1006" ht="20.25" hidden="1" customHeight="1" spans="1:5">
      <c r="A1006" s="40" t="s">
        <v>1865</v>
      </c>
      <c r="B1006" s="41" t="s">
        <v>108</v>
      </c>
      <c r="C1006" s="62">
        <f>IFERROR(VLOOKUP(A1006,Sheet1!A:E,5,0),0)</f>
        <v>0</v>
      </c>
      <c r="D1006" s="62"/>
      <c r="E1006" s="62">
        <f t="shared" si="15"/>
        <v>0</v>
      </c>
    </row>
    <row r="1007" ht="20.25" hidden="1" customHeight="1" spans="1:5">
      <c r="A1007" s="40" t="s">
        <v>1866</v>
      </c>
      <c r="B1007" s="41" t="s">
        <v>110</v>
      </c>
      <c r="C1007" s="62">
        <f>IFERROR(VLOOKUP(A1007,Sheet1!A:E,5,0),0)</f>
        <v>0</v>
      </c>
      <c r="D1007" s="62"/>
      <c r="E1007" s="62">
        <f t="shared" si="15"/>
        <v>0</v>
      </c>
    </row>
    <row r="1008" ht="20.25" hidden="1" customHeight="1" spans="1:5">
      <c r="A1008" s="40" t="s">
        <v>1867</v>
      </c>
      <c r="B1008" s="41" t="s">
        <v>1868</v>
      </c>
      <c r="C1008" s="62">
        <f>IFERROR(VLOOKUP(A1008,Sheet1!A:E,5,0),0)</f>
        <v>0</v>
      </c>
      <c r="D1008" s="62"/>
      <c r="E1008" s="62">
        <f t="shared" si="15"/>
        <v>0</v>
      </c>
    </row>
    <row r="1009" ht="20.25" hidden="1" customHeight="1" spans="1:5">
      <c r="A1009" s="40" t="s">
        <v>1869</v>
      </c>
      <c r="B1009" s="41" t="s">
        <v>1870</v>
      </c>
      <c r="C1009" s="62">
        <f>IFERROR(VLOOKUP(A1009,Sheet1!A:E,5,0),0)</f>
        <v>0</v>
      </c>
      <c r="D1009" s="62"/>
      <c r="E1009" s="62">
        <f t="shared" si="15"/>
        <v>0</v>
      </c>
    </row>
    <row r="1010" ht="20.25" hidden="1" customHeight="1" spans="1:5">
      <c r="A1010" s="40" t="s">
        <v>1871</v>
      </c>
      <c r="B1010" s="41" t="s">
        <v>1872</v>
      </c>
      <c r="C1010" s="62">
        <f>IFERROR(VLOOKUP(A1010,Sheet1!A:E,5,0),0)</f>
        <v>0</v>
      </c>
      <c r="D1010" s="62"/>
      <c r="E1010" s="62">
        <f t="shared" si="15"/>
        <v>0</v>
      </c>
    </row>
    <row r="1011" ht="20.25" hidden="1" customHeight="1" spans="1:5">
      <c r="A1011" s="40" t="s">
        <v>1873</v>
      </c>
      <c r="B1011" s="41" t="s">
        <v>1874</v>
      </c>
      <c r="C1011" s="62">
        <f>IFERROR(VLOOKUP(A1011,Sheet1!A:E,5,0),0)</f>
        <v>0</v>
      </c>
      <c r="D1011" s="62"/>
      <c r="E1011" s="62">
        <f t="shared" si="15"/>
        <v>0</v>
      </c>
    </row>
    <row r="1012" ht="20.25" hidden="1" customHeight="1" spans="1:5">
      <c r="A1012" s="40" t="s">
        <v>1875</v>
      </c>
      <c r="B1012" s="41" t="s">
        <v>1876</v>
      </c>
      <c r="C1012" s="62">
        <f>IFERROR(VLOOKUP(A1012,Sheet1!A:E,5,0),0)</f>
        <v>0</v>
      </c>
      <c r="D1012" s="62"/>
      <c r="E1012" s="62">
        <f t="shared" si="15"/>
        <v>0</v>
      </c>
    </row>
    <row r="1013" ht="20.25" hidden="1" customHeight="1" spans="1:5">
      <c r="A1013" s="40" t="s">
        <v>1877</v>
      </c>
      <c r="B1013" s="41" t="s">
        <v>1878</v>
      </c>
      <c r="C1013" s="62">
        <f>IFERROR(VLOOKUP(A1013,Sheet1!A:E,5,0),0)</f>
        <v>0</v>
      </c>
      <c r="D1013" s="62"/>
      <c r="E1013" s="62">
        <f t="shared" si="15"/>
        <v>0</v>
      </c>
    </row>
    <row r="1014" ht="20.25" hidden="1" customHeight="1" spans="1:5">
      <c r="A1014" s="35" t="s">
        <v>1879</v>
      </c>
      <c r="B1014" s="39" t="s">
        <v>1880</v>
      </c>
      <c r="C1014" s="64">
        <f>SUM(C1015:C1018)</f>
        <v>0</v>
      </c>
      <c r="D1014" s="69"/>
      <c r="E1014" s="69">
        <f t="shared" si="15"/>
        <v>0</v>
      </c>
    </row>
    <row r="1015" ht="20.25" hidden="1" customHeight="1" spans="1:5">
      <c r="A1015" s="40" t="s">
        <v>1881</v>
      </c>
      <c r="B1015" s="41" t="s">
        <v>1882</v>
      </c>
      <c r="C1015" s="62">
        <f>IFERROR(VLOOKUP(A1015,Sheet1!A:E,5,0),0)</f>
        <v>0</v>
      </c>
      <c r="D1015" s="62"/>
      <c r="E1015" s="62">
        <f t="shared" si="15"/>
        <v>0</v>
      </c>
    </row>
    <row r="1016" ht="20.25" hidden="1" customHeight="1" spans="1:5">
      <c r="A1016" s="40" t="s">
        <v>1883</v>
      </c>
      <c r="B1016" s="41" t="s">
        <v>1884</v>
      </c>
      <c r="C1016" s="62">
        <f>IFERROR(VLOOKUP(A1016,Sheet1!A:E,5,0),0)</f>
        <v>0</v>
      </c>
      <c r="D1016" s="68"/>
      <c r="E1016" s="68">
        <f t="shared" si="15"/>
        <v>0</v>
      </c>
    </row>
    <row r="1017" ht="20.25" hidden="1" customHeight="1" spans="1:5">
      <c r="A1017" s="40" t="s">
        <v>1885</v>
      </c>
      <c r="B1017" s="41" t="s">
        <v>1886</v>
      </c>
      <c r="C1017" s="62">
        <f>IFERROR(VLOOKUP(A1017,Sheet1!A:E,5,0),0)</f>
        <v>0</v>
      </c>
      <c r="D1017" s="62"/>
      <c r="E1017" s="62">
        <f t="shared" si="15"/>
        <v>0</v>
      </c>
    </row>
    <row r="1018" ht="20.25" hidden="1" customHeight="1" spans="1:5">
      <c r="A1018" s="40" t="s">
        <v>1887</v>
      </c>
      <c r="B1018" s="41" t="s">
        <v>1888</v>
      </c>
      <c r="C1018" s="62">
        <f>IFERROR(VLOOKUP(A1018,Sheet1!A:E,5,0),0)</f>
        <v>0</v>
      </c>
      <c r="D1018" s="62"/>
      <c r="E1018" s="62">
        <f t="shared" si="15"/>
        <v>0</v>
      </c>
    </row>
    <row r="1019" ht="20.25" hidden="1" customHeight="1" spans="1:5">
      <c r="A1019" s="35" t="s">
        <v>1889</v>
      </c>
      <c r="B1019" s="39" t="s">
        <v>1890</v>
      </c>
      <c r="C1019" s="64">
        <f>SUM(C1020:C1025)</f>
        <v>0</v>
      </c>
      <c r="D1019" s="64"/>
      <c r="E1019" s="64">
        <f t="shared" si="15"/>
        <v>0</v>
      </c>
    </row>
    <row r="1020" ht="20.25" hidden="1" customHeight="1" spans="1:5">
      <c r="A1020" s="40" t="s">
        <v>1891</v>
      </c>
      <c r="B1020" s="41" t="s">
        <v>106</v>
      </c>
      <c r="C1020" s="62">
        <f>IFERROR(VLOOKUP(A1020,Sheet1!A:E,5,0),0)</f>
        <v>0</v>
      </c>
      <c r="D1020" s="62"/>
      <c r="E1020" s="62">
        <f t="shared" si="15"/>
        <v>0</v>
      </c>
    </row>
    <row r="1021" ht="20.25" hidden="1" customHeight="1" spans="1:5">
      <c r="A1021" s="40" t="s">
        <v>1892</v>
      </c>
      <c r="B1021" s="41" t="s">
        <v>108</v>
      </c>
      <c r="C1021" s="62">
        <f>IFERROR(VLOOKUP(A1021,Sheet1!A:E,5,0),0)</f>
        <v>0</v>
      </c>
      <c r="D1021" s="62"/>
      <c r="E1021" s="62">
        <f t="shared" si="15"/>
        <v>0</v>
      </c>
    </row>
    <row r="1022" ht="20.25" hidden="1" customHeight="1" spans="1:5">
      <c r="A1022" s="40" t="s">
        <v>1893</v>
      </c>
      <c r="B1022" s="41" t="s">
        <v>110</v>
      </c>
      <c r="C1022" s="62">
        <f>IFERROR(VLOOKUP(A1022,Sheet1!A:E,5,0),0)</f>
        <v>0</v>
      </c>
      <c r="D1022" s="62"/>
      <c r="E1022" s="62">
        <f t="shared" si="15"/>
        <v>0</v>
      </c>
    </row>
    <row r="1023" ht="20.25" hidden="1" customHeight="1" spans="1:5">
      <c r="A1023" s="40" t="s">
        <v>1894</v>
      </c>
      <c r="B1023" s="41" t="s">
        <v>1859</v>
      </c>
      <c r="C1023" s="62">
        <f>IFERROR(VLOOKUP(A1023,Sheet1!A:E,5,0),0)</f>
        <v>0</v>
      </c>
      <c r="D1023" s="62"/>
      <c r="E1023" s="62">
        <f t="shared" si="15"/>
        <v>0</v>
      </c>
    </row>
    <row r="1024" ht="20.25" hidden="1" customHeight="1" spans="1:5">
      <c r="A1024" s="40" t="s">
        <v>1895</v>
      </c>
      <c r="B1024" s="41" t="s">
        <v>1896</v>
      </c>
      <c r="C1024" s="62">
        <f>IFERROR(VLOOKUP(A1024,Sheet1!A:E,5,0),0)</f>
        <v>0</v>
      </c>
      <c r="D1024" s="62"/>
      <c r="E1024" s="62">
        <f t="shared" si="15"/>
        <v>0</v>
      </c>
    </row>
    <row r="1025" ht="20.25" hidden="1" customHeight="1" spans="1:5">
      <c r="A1025" s="40" t="s">
        <v>1897</v>
      </c>
      <c r="B1025" s="41" t="s">
        <v>1898</v>
      </c>
      <c r="C1025" s="62">
        <f>IFERROR(VLOOKUP(A1025,Sheet1!A:E,5,0),0)</f>
        <v>0</v>
      </c>
      <c r="D1025" s="62"/>
      <c r="E1025" s="62">
        <f t="shared" si="15"/>
        <v>0</v>
      </c>
    </row>
    <row r="1026" ht="20.25" hidden="1" customHeight="1" spans="1:5">
      <c r="A1026" s="35" t="s">
        <v>1899</v>
      </c>
      <c r="B1026" s="39" t="s">
        <v>1900</v>
      </c>
      <c r="C1026" s="64">
        <f>SUM(C1027:C1030)</f>
        <v>0</v>
      </c>
      <c r="D1026" s="69"/>
      <c r="E1026" s="69">
        <f t="shared" si="15"/>
        <v>0</v>
      </c>
    </row>
    <row r="1027" ht="20.25" hidden="1" customHeight="1" spans="1:5">
      <c r="A1027" s="40" t="s">
        <v>1901</v>
      </c>
      <c r="B1027" s="41" t="s">
        <v>1902</v>
      </c>
      <c r="C1027" s="62">
        <f>IFERROR(VLOOKUP(A1027,Sheet1!A:E,5,0),0)</f>
        <v>0</v>
      </c>
      <c r="D1027" s="68"/>
      <c r="E1027" s="68">
        <f t="shared" si="15"/>
        <v>0</v>
      </c>
    </row>
    <row r="1028" ht="20.25" hidden="1" customHeight="1" spans="1:5">
      <c r="A1028" s="40" t="s">
        <v>1903</v>
      </c>
      <c r="B1028" s="41" t="s">
        <v>1904</v>
      </c>
      <c r="C1028" s="62">
        <f>IFERROR(VLOOKUP(A1028,Sheet1!A:E,5,0),0)</f>
        <v>0</v>
      </c>
      <c r="D1028" s="62"/>
      <c r="E1028" s="62">
        <f t="shared" si="15"/>
        <v>0</v>
      </c>
    </row>
    <row r="1029" ht="20.25" hidden="1" customHeight="1" spans="1:5">
      <c r="A1029" s="40" t="s">
        <v>1905</v>
      </c>
      <c r="B1029" s="41" t="s">
        <v>1906</v>
      </c>
      <c r="C1029" s="62">
        <f>IFERROR(VLOOKUP(A1029,Sheet1!A:E,5,0),0)</f>
        <v>0</v>
      </c>
      <c r="D1029" s="62"/>
      <c r="E1029" s="62">
        <f t="shared" si="15"/>
        <v>0</v>
      </c>
    </row>
    <row r="1030" ht="20.25" hidden="1" customHeight="1" spans="1:5">
      <c r="A1030" s="40" t="s">
        <v>1907</v>
      </c>
      <c r="B1030" s="41" t="s">
        <v>1908</v>
      </c>
      <c r="C1030" s="62">
        <f>IFERROR(VLOOKUP(A1030,Sheet1!A:E,5,0),0)</f>
        <v>0</v>
      </c>
      <c r="D1030" s="62"/>
      <c r="E1030" s="62">
        <f t="shared" si="15"/>
        <v>0</v>
      </c>
    </row>
    <row r="1031" ht="20.25" hidden="1" customHeight="1" spans="1:5">
      <c r="A1031" s="35" t="s">
        <v>1909</v>
      </c>
      <c r="B1031" s="39" t="s">
        <v>1910</v>
      </c>
      <c r="C1031" s="64">
        <f>SUM(C1032:C1033)</f>
        <v>0</v>
      </c>
      <c r="D1031" s="64"/>
      <c r="E1031" s="64">
        <f t="shared" ref="E1031:E1094" si="16">D1031-C1031/2</f>
        <v>0</v>
      </c>
    </row>
    <row r="1032" ht="20.25" hidden="1" customHeight="1" spans="1:5">
      <c r="A1032" s="40" t="s">
        <v>1911</v>
      </c>
      <c r="B1032" s="41" t="s">
        <v>1912</v>
      </c>
      <c r="C1032" s="62">
        <f>IFERROR(VLOOKUP(A1032,Sheet1!A:E,5,0),0)</f>
        <v>0</v>
      </c>
      <c r="D1032" s="62"/>
      <c r="E1032" s="62">
        <f t="shared" si="16"/>
        <v>0</v>
      </c>
    </row>
    <row r="1033" ht="20.25" hidden="1" customHeight="1" spans="1:5">
      <c r="A1033" s="40" t="s">
        <v>1913</v>
      </c>
      <c r="B1033" s="41" t="s">
        <v>1914</v>
      </c>
      <c r="C1033" s="62">
        <f>IFERROR(VLOOKUP(A1033,Sheet1!A:E,5,0),0)</f>
        <v>0</v>
      </c>
      <c r="D1033" s="62"/>
      <c r="E1033" s="62">
        <f t="shared" si="16"/>
        <v>0</v>
      </c>
    </row>
    <row r="1034" ht="20.25" hidden="1" customHeight="1" spans="1:5">
      <c r="A1034" s="35" t="s">
        <v>1915</v>
      </c>
      <c r="B1034" s="39" t="s">
        <v>1916</v>
      </c>
      <c r="C1034" s="64">
        <f>C1035+C1045+C1061+C1066+C1077+C1084+C1091</f>
        <v>0</v>
      </c>
      <c r="D1034" s="69"/>
      <c r="E1034" s="69">
        <f t="shared" si="16"/>
        <v>0</v>
      </c>
    </row>
    <row r="1035" ht="20.25" hidden="1" customHeight="1" spans="1:5">
      <c r="A1035" s="35" t="s">
        <v>1917</v>
      </c>
      <c r="B1035" s="39" t="s">
        <v>1918</v>
      </c>
      <c r="C1035" s="64">
        <f>SUM(C1036:C1044)</f>
        <v>0</v>
      </c>
      <c r="D1035" s="64"/>
      <c r="E1035" s="64">
        <f t="shared" si="16"/>
        <v>0</v>
      </c>
    </row>
    <row r="1036" ht="20.25" hidden="1" customHeight="1" spans="1:5">
      <c r="A1036" s="40" t="s">
        <v>1919</v>
      </c>
      <c r="B1036" s="41" t="s">
        <v>106</v>
      </c>
      <c r="C1036" s="62">
        <f>IFERROR(VLOOKUP(A1036,Sheet1!A:E,5,0),0)</f>
        <v>0</v>
      </c>
      <c r="D1036" s="62"/>
      <c r="E1036" s="62">
        <f t="shared" si="16"/>
        <v>0</v>
      </c>
    </row>
    <row r="1037" ht="20.25" hidden="1" customHeight="1" spans="1:5">
      <c r="A1037" s="40" t="s">
        <v>1920</v>
      </c>
      <c r="B1037" s="41" t="s">
        <v>108</v>
      </c>
      <c r="C1037" s="62">
        <f>IFERROR(VLOOKUP(A1037,Sheet1!A:E,5,0),0)</f>
        <v>0</v>
      </c>
      <c r="D1037" s="62"/>
      <c r="E1037" s="62">
        <f t="shared" si="16"/>
        <v>0</v>
      </c>
    </row>
    <row r="1038" ht="20.25" hidden="1" customHeight="1" spans="1:5">
      <c r="A1038" s="40" t="s">
        <v>1921</v>
      </c>
      <c r="B1038" s="41" t="s">
        <v>110</v>
      </c>
      <c r="C1038" s="62">
        <f>IFERROR(VLOOKUP(A1038,Sheet1!A:E,5,0),0)</f>
        <v>0</v>
      </c>
      <c r="D1038" s="62"/>
      <c r="E1038" s="62">
        <f t="shared" si="16"/>
        <v>0</v>
      </c>
    </row>
    <row r="1039" ht="20.25" hidden="1" customHeight="1" spans="1:5">
      <c r="A1039" s="40" t="s">
        <v>1922</v>
      </c>
      <c r="B1039" s="41" t="s">
        <v>1923</v>
      </c>
      <c r="C1039" s="62">
        <f>IFERROR(VLOOKUP(A1039,Sheet1!A:E,5,0),0)</f>
        <v>0</v>
      </c>
      <c r="D1039" s="62"/>
      <c r="E1039" s="62">
        <f t="shared" si="16"/>
        <v>0</v>
      </c>
    </row>
    <row r="1040" ht="20.25" hidden="1" customHeight="1" spans="1:5">
      <c r="A1040" s="40" t="s">
        <v>1924</v>
      </c>
      <c r="B1040" s="41" t="s">
        <v>1925</v>
      </c>
      <c r="C1040" s="62">
        <f>IFERROR(VLOOKUP(A1040,Sheet1!A:E,5,0),0)</f>
        <v>0</v>
      </c>
      <c r="D1040" s="62"/>
      <c r="E1040" s="62">
        <f t="shared" si="16"/>
        <v>0</v>
      </c>
    </row>
    <row r="1041" ht="20.25" hidden="1" customHeight="1" spans="1:5">
      <c r="A1041" s="40" t="s">
        <v>1926</v>
      </c>
      <c r="B1041" s="41" t="s">
        <v>1927</v>
      </c>
      <c r="C1041" s="62">
        <f>IFERROR(VLOOKUP(A1041,Sheet1!A:E,5,0),0)</f>
        <v>0</v>
      </c>
      <c r="D1041" s="62"/>
      <c r="E1041" s="62">
        <f t="shared" si="16"/>
        <v>0</v>
      </c>
    </row>
    <row r="1042" ht="20.25" hidden="1" customHeight="1" spans="1:5">
      <c r="A1042" s="40" t="s">
        <v>1928</v>
      </c>
      <c r="B1042" s="41" t="s">
        <v>1929</v>
      </c>
      <c r="C1042" s="62">
        <f>IFERROR(VLOOKUP(A1042,Sheet1!A:E,5,0),0)</f>
        <v>0</v>
      </c>
      <c r="D1042" s="62"/>
      <c r="E1042" s="62">
        <f t="shared" si="16"/>
        <v>0</v>
      </c>
    </row>
    <row r="1043" ht="20.25" hidden="1" customHeight="1" spans="1:5">
      <c r="A1043" s="40" t="s">
        <v>1930</v>
      </c>
      <c r="B1043" s="41" t="s">
        <v>1931</v>
      </c>
      <c r="C1043" s="62">
        <f>IFERROR(VLOOKUP(A1043,Sheet1!A:E,5,0),0)</f>
        <v>0</v>
      </c>
      <c r="D1043" s="62"/>
      <c r="E1043" s="62">
        <f t="shared" si="16"/>
        <v>0</v>
      </c>
    </row>
    <row r="1044" ht="20.25" hidden="1" customHeight="1" spans="1:5">
      <c r="A1044" s="40" t="s">
        <v>1932</v>
      </c>
      <c r="B1044" s="41" t="s">
        <v>1933</v>
      </c>
      <c r="C1044" s="62">
        <f>IFERROR(VLOOKUP(A1044,Sheet1!A:E,5,0),0)</f>
        <v>0</v>
      </c>
      <c r="D1044" s="62"/>
      <c r="E1044" s="62">
        <f t="shared" si="16"/>
        <v>0</v>
      </c>
    </row>
    <row r="1045" ht="20.25" hidden="1" customHeight="1" spans="1:5">
      <c r="A1045" s="35" t="s">
        <v>1934</v>
      </c>
      <c r="B1045" s="39" t="s">
        <v>1935</v>
      </c>
      <c r="C1045" s="64">
        <f>SUM(C1046:C1060)</f>
        <v>0</v>
      </c>
      <c r="D1045" s="64"/>
      <c r="E1045" s="64">
        <f t="shared" si="16"/>
        <v>0</v>
      </c>
    </row>
    <row r="1046" ht="20.25" hidden="1" customHeight="1" spans="1:5">
      <c r="A1046" s="40" t="s">
        <v>1936</v>
      </c>
      <c r="B1046" s="41" t="s">
        <v>106</v>
      </c>
      <c r="C1046" s="62">
        <f>IFERROR(VLOOKUP(A1046,Sheet1!A:E,5,0),0)</f>
        <v>0</v>
      </c>
      <c r="D1046" s="62"/>
      <c r="E1046" s="62">
        <f t="shared" si="16"/>
        <v>0</v>
      </c>
    </row>
    <row r="1047" ht="20.25" hidden="1" customHeight="1" spans="1:5">
      <c r="A1047" s="40" t="s">
        <v>1937</v>
      </c>
      <c r="B1047" s="41" t="s">
        <v>108</v>
      </c>
      <c r="C1047" s="62">
        <f>IFERROR(VLOOKUP(A1047,Sheet1!A:E,5,0),0)</f>
        <v>0</v>
      </c>
      <c r="D1047" s="62"/>
      <c r="E1047" s="62">
        <f t="shared" si="16"/>
        <v>0</v>
      </c>
    </row>
    <row r="1048" ht="20.25" hidden="1" customHeight="1" spans="1:5">
      <c r="A1048" s="40" t="s">
        <v>1938</v>
      </c>
      <c r="B1048" s="41" t="s">
        <v>110</v>
      </c>
      <c r="C1048" s="62">
        <f>IFERROR(VLOOKUP(A1048,Sheet1!A:E,5,0),0)</f>
        <v>0</v>
      </c>
      <c r="D1048" s="62"/>
      <c r="E1048" s="62">
        <f t="shared" si="16"/>
        <v>0</v>
      </c>
    </row>
    <row r="1049" ht="20.25" hidden="1" customHeight="1" spans="1:5">
      <c r="A1049" s="40" t="s">
        <v>1939</v>
      </c>
      <c r="B1049" s="41" t="s">
        <v>1940</v>
      </c>
      <c r="C1049" s="62">
        <f>IFERROR(VLOOKUP(A1049,Sheet1!A:E,5,0),0)</f>
        <v>0</v>
      </c>
      <c r="D1049" s="62"/>
      <c r="E1049" s="62">
        <f t="shared" si="16"/>
        <v>0</v>
      </c>
    </row>
    <row r="1050" ht="20.25" hidden="1" customHeight="1" spans="1:5">
      <c r="A1050" s="40" t="s">
        <v>1941</v>
      </c>
      <c r="B1050" s="41" t="s">
        <v>1942</v>
      </c>
      <c r="C1050" s="62">
        <f>IFERROR(VLOOKUP(A1050,Sheet1!A:E,5,0),0)</f>
        <v>0</v>
      </c>
      <c r="D1050" s="62"/>
      <c r="E1050" s="62">
        <f t="shared" si="16"/>
        <v>0</v>
      </c>
    </row>
    <row r="1051" ht="20.25" hidden="1" customHeight="1" spans="1:5">
      <c r="A1051" s="40" t="s">
        <v>1943</v>
      </c>
      <c r="B1051" s="41" t="s">
        <v>1944</v>
      </c>
      <c r="C1051" s="62">
        <f>IFERROR(VLOOKUP(A1051,Sheet1!A:E,5,0),0)</f>
        <v>0</v>
      </c>
      <c r="D1051" s="62"/>
      <c r="E1051" s="62">
        <f t="shared" si="16"/>
        <v>0</v>
      </c>
    </row>
    <row r="1052" ht="20.25" hidden="1" customHeight="1" spans="1:5">
      <c r="A1052" s="40" t="s">
        <v>1945</v>
      </c>
      <c r="B1052" s="41" t="s">
        <v>1946</v>
      </c>
      <c r="C1052" s="62">
        <f>IFERROR(VLOOKUP(A1052,Sheet1!A:E,5,0),0)</f>
        <v>0</v>
      </c>
      <c r="D1052" s="62"/>
      <c r="E1052" s="62">
        <f t="shared" si="16"/>
        <v>0</v>
      </c>
    </row>
    <row r="1053" ht="20.25" hidden="1" customHeight="1" spans="1:5">
      <c r="A1053" s="40" t="s">
        <v>1947</v>
      </c>
      <c r="B1053" s="41" t="s">
        <v>1948</v>
      </c>
      <c r="C1053" s="62">
        <f>IFERROR(VLOOKUP(A1053,Sheet1!A:E,5,0),0)</f>
        <v>0</v>
      </c>
      <c r="D1053" s="62"/>
      <c r="E1053" s="62">
        <f t="shared" si="16"/>
        <v>0</v>
      </c>
    </row>
    <row r="1054" ht="20.25" hidden="1" customHeight="1" spans="1:5">
      <c r="A1054" s="40" t="s">
        <v>1949</v>
      </c>
      <c r="B1054" s="41" t="s">
        <v>1950</v>
      </c>
      <c r="C1054" s="62">
        <f>IFERROR(VLOOKUP(A1054,Sheet1!A:E,5,0),0)</f>
        <v>0</v>
      </c>
      <c r="D1054" s="62"/>
      <c r="E1054" s="62">
        <f t="shared" si="16"/>
        <v>0</v>
      </c>
    </row>
    <row r="1055" ht="20.25" hidden="1" customHeight="1" spans="1:5">
      <c r="A1055" s="40" t="s">
        <v>1951</v>
      </c>
      <c r="B1055" s="41" t="s">
        <v>1952</v>
      </c>
      <c r="C1055" s="62">
        <f>IFERROR(VLOOKUP(A1055,Sheet1!A:E,5,0),0)</f>
        <v>0</v>
      </c>
      <c r="D1055" s="62"/>
      <c r="E1055" s="62">
        <f t="shared" si="16"/>
        <v>0</v>
      </c>
    </row>
    <row r="1056" ht="20.25" hidden="1" customHeight="1" spans="1:5">
      <c r="A1056" s="40" t="s">
        <v>1953</v>
      </c>
      <c r="B1056" s="41" t="s">
        <v>1954</v>
      </c>
      <c r="C1056" s="62">
        <f>IFERROR(VLOOKUP(A1056,Sheet1!A:E,5,0),0)</f>
        <v>0</v>
      </c>
      <c r="D1056" s="62"/>
      <c r="E1056" s="62">
        <f t="shared" si="16"/>
        <v>0</v>
      </c>
    </row>
    <row r="1057" ht="20.25" hidden="1" customHeight="1" spans="1:5">
      <c r="A1057" s="40" t="s">
        <v>1955</v>
      </c>
      <c r="B1057" s="41" t="s">
        <v>1956</v>
      </c>
      <c r="C1057" s="62">
        <f>IFERROR(VLOOKUP(A1057,Sheet1!A:E,5,0),0)</f>
        <v>0</v>
      </c>
      <c r="D1057" s="62"/>
      <c r="E1057" s="62">
        <f t="shared" si="16"/>
        <v>0</v>
      </c>
    </row>
    <row r="1058" ht="20.25" hidden="1" customHeight="1" spans="1:5">
      <c r="A1058" s="40" t="s">
        <v>1957</v>
      </c>
      <c r="B1058" s="41" t="s">
        <v>1958</v>
      </c>
      <c r="C1058" s="62">
        <f>IFERROR(VLOOKUP(A1058,Sheet1!A:E,5,0),0)</f>
        <v>0</v>
      </c>
      <c r="D1058" s="62"/>
      <c r="E1058" s="62">
        <f t="shared" si="16"/>
        <v>0</v>
      </c>
    </row>
    <row r="1059" ht="20.25" hidden="1" customHeight="1" spans="1:5">
      <c r="A1059" s="40" t="s">
        <v>1959</v>
      </c>
      <c r="B1059" s="41" t="s">
        <v>1960</v>
      </c>
      <c r="C1059" s="62">
        <f>IFERROR(VLOOKUP(A1059,Sheet1!A:E,5,0),0)</f>
        <v>0</v>
      </c>
      <c r="D1059" s="62"/>
      <c r="E1059" s="62">
        <f t="shared" si="16"/>
        <v>0</v>
      </c>
    </row>
    <row r="1060" ht="20.25" hidden="1" customHeight="1" spans="1:5">
      <c r="A1060" s="40" t="s">
        <v>1961</v>
      </c>
      <c r="B1060" s="41" t="s">
        <v>1962</v>
      </c>
      <c r="C1060" s="62">
        <f>IFERROR(VLOOKUP(A1060,Sheet1!A:E,5,0),0)</f>
        <v>0</v>
      </c>
      <c r="D1060" s="62"/>
      <c r="E1060" s="62">
        <f t="shared" si="16"/>
        <v>0</v>
      </c>
    </row>
    <row r="1061" ht="20.25" hidden="1" customHeight="1" spans="1:5">
      <c r="A1061" s="35" t="s">
        <v>1963</v>
      </c>
      <c r="B1061" s="39" t="s">
        <v>1964</v>
      </c>
      <c r="C1061" s="64">
        <f>SUM(C1062:C1065)</f>
        <v>0</v>
      </c>
      <c r="D1061" s="64"/>
      <c r="E1061" s="64">
        <f t="shared" si="16"/>
        <v>0</v>
      </c>
    </row>
    <row r="1062" ht="20.25" hidden="1" customHeight="1" spans="1:5">
      <c r="A1062" s="40" t="s">
        <v>1965</v>
      </c>
      <c r="B1062" s="41" t="s">
        <v>106</v>
      </c>
      <c r="C1062" s="62">
        <f>IFERROR(VLOOKUP(A1062,Sheet1!A:E,5,0),0)</f>
        <v>0</v>
      </c>
      <c r="D1062" s="62"/>
      <c r="E1062" s="62">
        <f t="shared" si="16"/>
        <v>0</v>
      </c>
    </row>
    <row r="1063" ht="20.25" hidden="1" customHeight="1" spans="1:5">
      <c r="A1063" s="40" t="s">
        <v>1966</v>
      </c>
      <c r="B1063" s="41" t="s">
        <v>108</v>
      </c>
      <c r="C1063" s="62">
        <f>IFERROR(VLOOKUP(A1063,Sheet1!A:E,5,0),0)</f>
        <v>0</v>
      </c>
      <c r="D1063" s="62"/>
      <c r="E1063" s="62">
        <f t="shared" si="16"/>
        <v>0</v>
      </c>
    </row>
    <row r="1064" ht="20.25" hidden="1" customHeight="1" spans="1:5">
      <c r="A1064" s="40" t="s">
        <v>1967</v>
      </c>
      <c r="B1064" s="41" t="s">
        <v>110</v>
      </c>
      <c r="C1064" s="62">
        <f>IFERROR(VLOOKUP(A1064,Sheet1!A:E,5,0),0)</f>
        <v>0</v>
      </c>
      <c r="D1064" s="62"/>
      <c r="E1064" s="62">
        <f t="shared" si="16"/>
        <v>0</v>
      </c>
    </row>
    <row r="1065" ht="20.25" hidden="1" customHeight="1" spans="1:5">
      <c r="A1065" s="40" t="s">
        <v>1968</v>
      </c>
      <c r="B1065" s="41" t="s">
        <v>1969</v>
      </c>
      <c r="C1065" s="62">
        <f>IFERROR(VLOOKUP(A1065,Sheet1!A:E,5,0),0)</f>
        <v>0</v>
      </c>
      <c r="D1065" s="62"/>
      <c r="E1065" s="62">
        <f t="shared" si="16"/>
        <v>0</v>
      </c>
    </row>
    <row r="1066" ht="20.25" hidden="1" customHeight="1" spans="1:5">
      <c r="A1066" s="35" t="s">
        <v>1970</v>
      </c>
      <c r="B1066" s="39" t="s">
        <v>1971</v>
      </c>
      <c r="C1066" s="64">
        <f>SUM(C1067:C1076)</f>
        <v>0</v>
      </c>
      <c r="D1066" s="64"/>
      <c r="E1066" s="64">
        <f t="shared" si="16"/>
        <v>0</v>
      </c>
    </row>
    <row r="1067" ht="20.25" hidden="1" customHeight="1" spans="1:5">
      <c r="A1067" s="40" t="s">
        <v>1972</v>
      </c>
      <c r="B1067" s="41" t="s">
        <v>106</v>
      </c>
      <c r="C1067" s="62">
        <f>IFERROR(VLOOKUP(A1067,Sheet1!A:E,5,0),0)</f>
        <v>0</v>
      </c>
      <c r="D1067" s="62"/>
      <c r="E1067" s="62">
        <f t="shared" si="16"/>
        <v>0</v>
      </c>
    </row>
    <row r="1068" ht="20.25" hidden="1" customHeight="1" spans="1:5">
      <c r="A1068" s="40" t="s">
        <v>1973</v>
      </c>
      <c r="B1068" s="41" t="s">
        <v>108</v>
      </c>
      <c r="C1068" s="62">
        <f>IFERROR(VLOOKUP(A1068,Sheet1!A:E,5,0),0)</f>
        <v>0</v>
      </c>
      <c r="D1068" s="62"/>
      <c r="E1068" s="62">
        <f t="shared" si="16"/>
        <v>0</v>
      </c>
    </row>
    <row r="1069" ht="22.5" hidden="1" customHeight="1" spans="1:5">
      <c r="A1069" s="40" t="s">
        <v>1974</v>
      </c>
      <c r="B1069" s="41" t="s">
        <v>110</v>
      </c>
      <c r="C1069" s="62">
        <f>IFERROR(VLOOKUP(A1069,Sheet1!A:E,5,0),0)</f>
        <v>0</v>
      </c>
      <c r="D1069" s="62"/>
      <c r="E1069" s="62">
        <f t="shared" si="16"/>
        <v>0</v>
      </c>
    </row>
    <row r="1070" ht="20.25" hidden="1" customHeight="1" spans="1:5">
      <c r="A1070" s="40" t="s">
        <v>1975</v>
      </c>
      <c r="B1070" s="41" t="s">
        <v>1976</v>
      </c>
      <c r="C1070" s="62">
        <f>IFERROR(VLOOKUP(A1070,Sheet1!A:E,5,0),0)</f>
        <v>0</v>
      </c>
      <c r="D1070" s="62"/>
      <c r="E1070" s="62">
        <f t="shared" si="16"/>
        <v>0</v>
      </c>
    </row>
    <row r="1071" ht="20.25" hidden="1" customHeight="1" spans="1:5">
      <c r="A1071" s="40" t="s">
        <v>1977</v>
      </c>
      <c r="B1071" s="41" t="s">
        <v>1978</v>
      </c>
      <c r="C1071" s="62">
        <f>IFERROR(VLOOKUP(A1071,Sheet1!A:E,5,0),0)</f>
        <v>0</v>
      </c>
      <c r="D1071" s="62"/>
      <c r="E1071" s="62">
        <f t="shared" si="16"/>
        <v>0</v>
      </c>
    </row>
    <row r="1072" ht="20.25" hidden="1" customHeight="1" spans="1:5">
      <c r="A1072" s="40" t="s">
        <v>1979</v>
      </c>
      <c r="B1072" s="41" t="s">
        <v>1980</v>
      </c>
      <c r="C1072" s="62">
        <f>IFERROR(VLOOKUP(A1072,Sheet1!A:E,5,0),0)</f>
        <v>0</v>
      </c>
      <c r="D1072" s="62"/>
      <c r="E1072" s="62">
        <f t="shared" si="16"/>
        <v>0</v>
      </c>
    </row>
    <row r="1073" ht="20.25" hidden="1" customHeight="1" spans="1:5">
      <c r="A1073" s="40" t="s">
        <v>1981</v>
      </c>
      <c r="B1073" s="41" t="s">
        <v>1982</v>
      </c>
      <c r="C1073" s="62">
        <f>IFERROR(VLOOKUP(A1073,Sheet1!A:E,5,0),0)</f>
        <v>0</v>
      </c>
      <c r="D1073" s="62"/>
      <c r="E1073" s="62">
        <f t="shared" si="16"/>
        <v>0</v>
      </c>
    </row>
    <row r="1074" ht="20.25" hidden="1" customHeight="1" spans="1:5">
      <c r="A1074" s="40" t="s">
        <v>1983</v>
      </c>
      <c r="B1074" s="41" t="s">
        <v>1984</v>
      </c>
      <c r="C1074" s="62">
        <f>IFERROR(VLOOKUP(A1074,Sheet1!A:E,5,0),0)</f>
        <v>0</v>
      </c>
      <c r="D1074" s="62"/>
      <c r="E1074" s="62">
        <f t="shared" si="16"/>
        <v>0</v>
      </c>
    </row>
    <row r="1075" ht="20.25" hidden="1" customHeight="1" spans="1:5">
      <c r="A1075" s="40" t="s">
        <v>1985</v>
      </c>
      <c r="B1075" s="41" t="s">
        <v>124</v>
      </c>
      <c r="C1075" s="62">
        <f>IFERROR(VLOOKUP(A1075,Sheet1!A:E,5,0),0)</f>
        <v>0</v>
      </c>
      <c r="D1075" s="62"/>
      <c r="E1075" s="62">
        <f t="shared" si="16"/>
        <v>0</v>
      </c>
    </row>
    <row r="1076" ht="20.25" hidden="1" customHeight="1" spans="1:5">
      <c r="A1076" s="40" t="s">
        <v>1986</v>
      </c>
      <c r="B1076" s="41" t="s">
        <v>1987</v>
      </c>
      <c r="C1076" s="62">
        <f>IFERROR(VLOOKUP(A1076,Sheet1!A:E,5,0),0)</f>
        <v>0</v>
      </c>
      <c r="D1076" s="62"/>
      <c r="E1076" s="62">
        <f t="shared" si="16"/>
        <v>0</v>
      </c>
    </row>
    <row r="1077" ht="20.25" hidden="1" customHeight="1" spans="1:5">
      <c r="A1077" s="35" t="s">
        <v>1988</v>
      </c>
      <c r="B1077" s="39" t="s">
        <v>1989</v>
      </c>
      <c r="C1077" s="64">
        <f>SUM(C1078:C1083)</f>
        <v>0</v>
      </c>
      <c r="D1077" s="64"/>
      <c r="E1077" s="64">
        <f t="shared" si="16"/>
        <v>0</v>
      </c>
    </row>
    <row r="1078" ht="20.25" hidden="1" customHeight="1" spans="1:5">
      <c r="A1078" s="40" t="s">
        <v>1990</v>
      </c>
      <c r="B1078" s="41" t="s">
        <v>106</v>
      </c>
      <c r="C1078" s="62">
        <f>IFERROR(VLOOKUP(A1078,Sheet1!A:E,5,0),0)</f>
        <v>0</v>
      </c>
      <c r="D1078" s="62"/>
      <c r="E1078" s="62">
        <f t="shared" si="16"/>
        <v>0</v>
      </c>
    </row>
    <row r="1079" ht="20.25" hidden="1" customHeight="1" spans="1:5">
      <c r="A1079" s="40" t="s">
        <v>1991</v>
      </c>
      <c r="B1079" s="41" t="s">
        <v>108</v>
      </c>
      <c r="C1079" s="62">
        <f>IFERROR(VLOOKUP(A1079,Sheet1!A:E,5,0),0)</f>
        <v>0</v>
      </c>
      <c r="D1079" s="62"/>
      <c r="E1079" s="62">
        <f t="shared" si="16"/>
        <v>0</v>
      </c>
    </row>
    <row r="1080" ht="20.25" hidden="1" customHeight="1" spans="1:5">
      <c r="A1080" s="40" t="s">
        <v>1992</v>
      </c>
      <c r="B1080" s="41" t="s">
        <v>110</v>
      </c>
      <c r="C1080" s="62">
        <f>IFERROR(VLOOKUP(A1080,Sheet1!A:E,5,0),0)</f>
        <v>0</v>
      </c>
      <c r="D1080" s="62"/>
      <c r="E1080" s="62">
        <f t="shared" si="16"/>
        <v>0</v>
      </c>
    </row>
    <row r="1081" ht="20.25" hidden="1" customHeight="1" spans="1:5">
      <c r="A1081" s="40" t="s">
        <v>1993</v>
      </c>
      <c r="B1081" s="41" t="s">
        <v>1994</v>
      </c>
      <c r="C1081" s="62">
        <f>IFERROR(VLOOKUP(A1081,Sheet1!A:E,5,0),0)</f>
        <v>0</v>
      </c>
      <c r="D1081" s="62"/>
      <c r="E1081" s="62">
        <f t="shared" si="16"/>
        <v>0</v>
      </c>
    </row>
    <row r="1082" ht="20.25" hidden="1" customHeight="1" spans="1:5">
      <c r="A1082" s="40" t="s">
        <v>1995</v>
      </c>
      <c r="B1082" s="41" t="s">
        <v>1996</v>
      </c>
      <c r="C1082" s="62">
        <f>IFERROR(VLOOKUP(A1082,Sheet1!A:E,5,0),0)</f>
        <v>0</v>
      </c>
      <c r="D1082" s="62"/>
      <c r="E1082" s="62">
        <f t="shared" si="16"/>
        <v>0</v>
      </c>
    </row>
    <row r="1083" ht="20.25" hidden="1" customHeight="1" spans="1:5">
      <c r="A1083" s="40" t="s">
        <v>1997</v>
      </c>
      <c r="B1083" s="41" t="s">
        <v>1998</v>
      </c>
      <c r="C1083" s="62">
        <f>IFERROR(VLOOKUP(A1083,Sheet1!A:E,5,0),0)</f>
        <v>0</v>
      </c>
      <c r="D1083" s="62"/>
      <c r="E1083" s="62">
        <f t="shared" si="16"/>
        <v>0</v>
      </c>
    </row>
    <row r="1084" ht="20.25" hidden="1" customHeight="1" spans="1:5">
      <c r="A1084" s="35" t="s">
        <v>1999</v>
      </c>
      <c r="B1084" s="39" t="s">
        <v>2000</v>
      </c>
      <c r="C1084" s="64">
        <f>SUM(C1085:C1090)</f>
        <v>0</v>
      </c>
      <c r="D1084" s="69"/>
      <c r="E1084" s="69">
        <f t="shared" si="16"/>
        <v>0</v>
      </c>
    </row>
    <row r="1085" ht="20.25" hidden="1" customHeight="1" spans="1:5">
      <c r="A1085" s="40" t="s">
        <v>2001</v>
      </c>
      <c r="B1085" s="41" t="s">
        <v>106</v>
      </c>
      <c r="C1085" s="62">
        <f>IFERROR(VLOOKUP(A1085,Sheet1!A:E,5,0),0)</f>
        <v>0</v>
      </c>
      <c r="D1085" s="62"/>
      <c r="E1085" s="62">
        <f t="shared" si="16"/>
        <v>0</v>
      </c>
    </row>
    <row r="1086" ht="20.25" hidden="1" customHeight="1" spans="1:5">
      <c r="A1086" s="40" t="s">
        <v>2002</v>
      </c>
      <c r="B1086" s="41" t="s">
        <v>108</v>
      </c>
      <c r="C1086" s="62">
        <f>IFERROR(VLOOKUP(A1086,Sheet1!A:E,5,0),0)</f>
        <v>0</v>
      </c>
      <c r="D1086" s="62"/>
      <c r="E1086" s="62">
        <f t="shared" si="16"/>
        <v>0</v>
      </c>
    </row>
    <row r="1087" ht="20.25" hidden="1" customHeight="1" spans="1:5">
      <c r="A1087" s="40" t="s">
        <v>2003</v>
      </c>
      <c r="B1087" s="41" t="s">
        <v>110</v>
      </c>
      <c r="C1087" s="62">
        <f>IFERROR(VLOOKUP(A1087,Sheet1!A:E,5,0),0)</f>
        <v>0</v>
      </c>
      <c r="D1087" s="62"/>
      <c r="E1087" s="62">
        <f t="shared" si="16"/>
        <v>0</v>
      </c>
    </row>
    <row r="1088" ht="20.25" hidden="1" customHeight="1" spans="1:5">
      <c r="A1088" s="40" t="s">
        <v>2004</v>
      </c>
      <c r="B1088" s="41" t="s">
        <v>2005</v>
      </c>
      <c r="C1088" s="62">
        <f>IFERROR(VLOOKUP(A1088,Sheet1!A:E,5,0),0)</f>
        <v>0</v>
      </c>
      <c r="D1088" s="62"/>
      <c r="E1088" s="62">
        <f t="shared" si="16"/>
        <v>0</v>
      </c>
    </row>
    <row r="1089" ht="20.25" hidden="1" customHeight="1" spans="1:5">
      <c r="A1089" s="40" t="s">
        <v>2006</v>
      </c>
      <c r="B1089" s="41" t="s">
        <v>2007</v>
      </c>
      <c r="C1089" s="62">
        <f>IFERROR(VLOOKUP(A1089,Sheet1!A:E,5,0),0)</f>
        <v>0</v>
      </c>
      <c r="D1089" s="62"/>
      <c r="E1089" s="62">
        <f t="shared" si="16"/>
        <v>0</v>
      </c>
    </row>
    <row r="1090" ht="20.25" hidden="1" customHeight="1" spans="1:5">
      <c r="A1090" s="40" t="s">
        <v>2008</v>
      </c>
      <c r="B1090" s="41" t="s">
        <v>2009</v>
      </c>
      <c r="C1090" s="62">
        <f>IFERROR(VLOOKUP(A1090,Sheet1!A:E,5,0),0)</f>
        <v>0</v>
      </c>
      <c r="D1090" s="68"/>
      <c r="E1090" s="68">
        <f t="shared" si="16"/>
        <v>0</v>
      </c>
    </row>
    <row r="1091" ht="20.25" hidden="1" customHeight="1" spans="1:5">
      <c r="A1091" s="35" t="s">
        <v>2010</v>
      </c>
      <c r="B1091" s="39" t="s">
        <v>2011</v>
      </c>
      <c r="C1091" s="64">
        <f>SUM(C1092:C1096)</f>
        <v>0</v>
      </c>
      <c r="D1091" s="64"/>
      <c r="E1091" s="64">
        <f t="shared" si="16"/>
        <v>0</v>
      </c>
    </row>
    <row r="1092" ht="20.25" hidden="1" customHeight="1" spans="1:5">
      <c r="A1092" s="40" t="s">
        <v>2012</v>
      </c>
      <c r="B1092" s="41" t="s">
        <v>2013</v>
      </c>
      <c r="C1092" s="62">
        <f>IFERROR(VLOOKUP(A1092,Sheet1!A:E,5,0),0)</f>
        <v>0</v>
      </c>
      <c r="D1092" s="62"/>
      <c r="E1092" s="62">
        <f t="shared" si="16"/>
        <v>0</v>
      </c>
    </row>
    <row r="1093" ht="20.25" hidden="1" customHeight="1" spans="1:5">
      <c r="A1093" s="40" t="s">
        <v>2014</v>
      </c>
      <c r="B1093" s="41" t="s">
        <v>2015</v>
      </c>
      <c r="C1093" s="62">
        <f>IFERROR(VLOOKUP(A1093,Sheet1!A:E,5,0),0)</f>
        <v>0</v>
      </c>
      <c r="D1093" s="62"/>
      <c r="E1093" s="62">
        <f t="shared" si="16"/>
        <v>0</v>
      </c>
    </row>
    <row r="1094" ht="20.25" hidden="1" customHeight="1" spans="1:5">
      <c r="A1094" s="40" t="s">
        <v>2016</v>
      </c>
      <c r="B1094" s="41" t="s">
        <v>2017</v>
      </c>
      <c r="C1094" s="62">
        <f>IFERROR(VLOOKUP(A1094,Sheet1!A:E,5,0),0)</f>
        <v>0</v>
      </c>
      <c r="D1094" s="62"/>
      <c r="E1094" s="62">
        <f t="shared" si="16"/>
        <v>0</v>
      </c>
    </row>
    <row r="1095" ht="20.25" hidden="1" customHeight="1" spans="1:5">
      <c r="A1095" s="40" t="s">
        <v>2018</v>
      </c>
      <c r="B1095" s="41" t="s">
        <v>2019</v>
      </c>
      <c r="C1095" s="62">
        <f>IFERROR(VLOOKUP(A1095,Sheet1!A:E,5,0),0)</f>
        <v>0</v>
      </c>
      <c r="D1095" s="62"/>
      <c r="E1095" s="62">
        <f t="shared" ref="E1095:E1158" si="17">D1095-C1095/2</f>
        <v>0</v>
      </c>
    </row>
    <row r="1096" ht="20.25" hidden="1" customHeight="1" spans="1:5">
      <c r="A1096" s="40" t="s">
        <v>2020</v>
      </c>
      <c r="B1096" s="41" t="s">
        <v>2021</v>
      </c>
      <c r="C1096" s="62">
        <f>IFERROR(VLOOKUP(A1096,Sheet1!A:E,5,0),0)</f>
        <v>0</v>
      </c>
      <c r="D1096" s="62"/>
      <c r="E1096" s="62">
        <f t="shared" si="17"/>
        <v>0</v>
      </c>
    </row>
    <row r="1097" ht="20.25" hidden="1" customHeight="1" spans="1:5">
      <c r="A1097" s="35" t="s">
        <v>2022</v>
      </c>
      <c r="B1097" s="39" t="s">
        <v>2023</v>
      </c>
      <c r="C1097" s="64">
        <f>C1098+C1108+C1114</f>
        <v>0</v>
      </c>
      <c r="D1097" s="64"/>
      <c r="E1097" s="64">
        <f t="shared" si="17"/>
        <v>0</v>
      </c>
    </row>
    <row r="1098" ht="20.25" hidden="1" customHeight="1" spans="1:5">
      <c r="A1098" s="35" t="s">
        <v>2024</v>
      </c>
      <c r="B1098" s="39" t="s">
        <v>2025</v>
      </c>
      <c r="C1098" s="64">
        <f>SUM(C1099:C1107)</f>
        <v>0</v>
      </c>
      <c r="D1098" s="64"/>
      <c r="E1098" s="64">
        <f t="shared" si="17"/>
        <v>0</v>
      </c>
    </row>
    <row r="1099" ht="20.25" hidden="1" customHeight="1" spans="1:5">
      <c r="A1099" s="40" t="s">
        <v>2026</v>
      </c>
      <c r="B1099" s="41" t="s">
        <v>106</v>
      </c>
      <c r="C1099" s="62">
        <f>IFERROR(VLOOKUP(A1099,Sheet1!A:E,5,0),0)</f>
        <v>0</v>
      </c>
      <c r="D1099" s="62"/>
      <c r="E1099" s="62">
        <f t="shared" si="17"/>
        <v>0</v>
      </c>
    </row>
    <row r="1100" ht="20.25" hidden="1" customHeight="1" spans="1:5">
      <c r="A1100" s="40" t="s">
        <v>2027</v>
      </c>
      <c r="B1100" s="41" t="s">
        <v>108</v>
      </c>
      <c r="C1100" s="62">
        <f>IFERROR(VLOOKUP(A1100,Sheet1!A:E,5,0),0)</f>
        <v>0</v>
      </c>
      <c r="D1100" s="62"/>
      <c r="E1100" s="62">
        <f t="shared" si="17"/>
        <v>0</v>
      </c>
    </row>
    <row r="1101" ht="20.25" hidden="1" customHeight="1" spans="1:5">
      <c r="A1101" s="40" t="s">
        <v>2028</v>
      </c>
      <c r="B1101" s="41" t="s">
        <v>110</v>
      </c>
      <c r="C1101" s="62">
        <f>IFERROR(VLOOKUP(A1101,Sheet1!A:E,5,0),0)</f>
        <v>0</v>
      </c>
      <c r="D1101" s="62"/>
      <c r="E1101" s="62">
        <f t="shared" si="17"/>
        <v>0</v>
      </c>
    </row>
    <row r="1102" ht="20.25" hidden="1" customHeight="1" spans="1:5">
      <c r="A1102" s="40" t="s">
        <v>2029</v>
      </c>
      <c r="B1102" s="41" t="s">
        <v>2030</v>
      </c>
      <c r="C1102" s="62">
        <f>IFERROR(VLOOKUP(A1102,Sheet1!A:E,5,0),0)</f>
        <v>0</v>
      </c>
      <c r="D1102" s="62"/>
      <c r="E1102" s="62">
        <f t="shared" si="17"/>
        <v>0</v>
      </c>
    </row>
    <row r="1103" ht="20.25" hidden="1" customHeight="1" spans="1:5">
      <c r="A1103" s="40" t="s">
        <v>2031</v>
      </c>
      <c r="B1103" s="41" t="s">
        <v>2032</v>
      </c>
      <c r="C1103" s="62">
        <f>IFERROR(VLOOKUP(A1103,Sheet1!A:E,5,0),0)</f>
        <v>0</v>
      </c>
      <c r="D1103" s="62"/>
      <c r="E1103" s="62">
        <f t="shared" si="17"/>
        <v>0</v>
      </c>
    </row>
    <row r="1104" ht="20.25" hidden="1" customHeight="1" spans="1:5">
      <c r="A1104" s="40" t="s">
        <v>2033</v>
      </c>
      <c r="B1104" s="41" t="s">
        <v>2034</v>
      </c>
      <c r="C1104" s="62">
        <f>IFERROR(VLOOKUP(A1104,Sheet1!A:E,5,0),0)</f>
        <v>0</v>
      </c>
      <c r="D1104" s="62"/>
      <c r="E1104" s="62">
        <f t="shared" si="17"/>
        <v>0</v>
      </c>
    </row>
    <row r="1105" ht="20.25" hidden="1" customHeight="1" spans="1:5">
      <c r="A1105" s="40" t="s">
        <v>2035</v>
      </c>
      <c r="B1105" s="41" t="s">
        <v>2036</v>
      </c>
      <c r="C1105" s="62">
        <f>IFERROR(VLOOKUP(A1105,Sheet1!A:E,5,0),0)</f>
        <v>0</v>
      </c>
      <c r="D1105" s="62"/>
      <c r="E1105" s="62">
        <f t="shared" si="17"/>
        <v>0</v>
      </c>
    </row>
    <row r="1106" ht="20.25" hidden="1" customHeight="1" spans="1:5">
      <c r="A1106" s="40" t="s">
        <v>2037</v>
      </c>
      <c r="B1106" s="41" t="s">
        <v>124</v>
      </c>
      <c r="C1106" s="62">
        <f>IFERROR(VLOOKUP(A1106,Sheet1!A:E,5,0),0)</f>
        <v>0</v>
      </c>
      <c r="D1106" s="62"/>
      <c r="E1106" s="62">
        <f t="shared" si="17"/>
        <v>0</v>
      </c>
    </row>
    <row r="1107" ht="20.25" hidden="1" customHeight="1" spans="1:5">
      <c r="A1107" s="40" t="s">
        <v>2038</v>
      </c>
      <c r="B1107" s="41" t="s">
        <v>2039</v>
      </c>
      <c r="C1107" s="62">
        <f>IFERROR(VLOOKUP(A1107,Sheet1!A:E,5,0),0)</f>
        <v>0</v>
      </c>
      <c r="D1107" s="62"/>
      <c r="E1107" s="62">
        <f t="shared" si="17"/>
        <v>0</v>
      </c>
    </row>
    <row r="1108" ht="20.25" hidden="1" customHeight="1" spans="1:5">
      <c r="A1108" s="35" t="s">
        <v>2040</v>
      </c>
      <c r="B1108" s="39" t="s">
        <v>2041</v>
      </c>
      <c r="C1108" s="64">
        <f>SUM(C1109:C1113)</f>
        <v>0</v>
      </c>
      <c r="D1108" s="64"/>
      <c r="E1108" s="64">
        <f t="shared" si="17"/>
        <v>0</v>
      </c>
    </row>
    <row r="1109" ht="20.25" hidden="1" customHeight="1" spans="1:5">
      <c r="A1109" s="40" t="s">
        <v>2042</v>
      </c>
      <c r="B1109" s="41" t="s">
        <v>106</v>
      </c>
      <c r="C1109" s="62">
        <f>IFERROR(VLOOKUP(A1109,Sheet1!A:E,5,0),0)</f>
        <v>0</v>
      </c>
      <c r="D1109" s="62"/>
      <c r="E1109" s="62">
        <f t="shared" si="17"/>
        <v>0</v>
      </c>
    </row>
    <row r="1110" ht="20.25" hidden="1" customHeight="1" spans="1:5">
      <c r="A1110" s="40" t="s">
        <v>2043</v>
      </c>
      <c r="B1110" s="41" t="s">
        <v>108</v>
      </c>
      <c r="C1110" s="62">
        <f>IFERROR(VLOOKUP(A1110,Sheet1!A:E,5,0),0)</f>
        <v>0</v>
      </c>
      <c r="D1110" s="62"/>
      <c r="E1110" s="62">
        <f t="shared" si="17"/>
        <v>0</v>
      </c>
    </row>
    <row r="1111" ht="20.25" hidden="1" customHeight="1" spans="1:5">
      <c r="A1111" s="40" t="s">
        <v>2044</v>
      </c>
      <c r="B1111" s="41" t="s">
        <v>110</v>
      </c>
      <c r="C1111" s="62">
        <f>IFERROR(VLOOKUP(A1111,Sheet1!A:E,5,0),0)</f>
        <v>0</v>
      </c>
      <c r="D1111" s="62"/>
      <c r="E1111" s="62">
        <f t="shared" si="17"/>
        <v>0</v>
      </c>
    </row>
    <row r="1112" ht="20.25" hidden="1" customHeight="1" spans="1:5">
      <c r="A1112" s="40" t="s">
        <v>2045</v>
      </c>
      <c r="B1112" s="41" t="s">
        <v>2046</v>
      </c>
      <c r="C1112" s="62">
        <f>IFERROR(VLOOKUP(A1112,Sheet1!A:E,5,0),0)</f>
        <v>0</v>
      </c>
      <c r="D1112" s="62"/>
      <c r="E1112" s="62">
        <f t="shared" si="17"/>
        <v>0</v>
      </c>
    </row>
    <row r="1113" ht="20.25" hidden="1" customHeight="1" spans="1:5">
      <c r="A1113" s="40" t="s">
        <v>2047</v>
      </c>
      <c r="B1113" s="41" t="s">
        <v>2048</v>
      </c>
      <c r="C1113" s="62">
        <f>IFERROR(VLOOKUP(A1113,Sheet1!A:E,5,0),0)</f>
        <v>0</v>
      </c>
      <c r="D1113" s="62"/>
      <c r="E1113" s="62">
        <f t="shared" si="17"/>
        <v>0</v>
      </c>
    </row>
    <row r="1114" ht="20.25" hidden="1" customHeight="1" spans="1:5">
      <c r="A1114" s="35" t="s">
        <v>2049</v>
      </c>
      <c r="B1114" s="39" t="s">
        <v>2050</v>
      </c>
      <c r="C1114" s="64">
        <f>SUM(C1115:C1116)</f>
        <v>0</v>
      </c>
      <c r="D1114" s="64"/>
      <c r="E1114" s="64">
        <f t="shared" si="17"/>
        <v>0</v>
      </c>
    </row>
    <row r="1115" ht="20.25" hidden="1" customHeight="1" spans="1:5">
      <c r="A1115" s="40" t="s">
        <v>2051</v>
      </c>
      <c r="B1115" s="41" t="s">
        <v>2052</v>
      </c>
      <c r="C1115" s="62">
        <f>IFERROR(VLOOKUP(A1115,Sheet1!A:E,5,0),0)</f>
        <v>0</v>
      </c>
      <c r="D1115" s="62"/>
      <c r="E1115" s="62">
        <f t="shared" si="17"/>
        <v>0</v>
      </c>
    </row>
    <row r="1116" ht="20.25" hidden="1" customHeight="1" spans="1:5">
      <c r="A1116" s="40" t="s">
        <v>2053</v>
      </c>
      <c r="B1116" s="41" t="s">
        <v>2054</v>
      </c>
      <c r="C1116" s="62">
        <f>IFERROR(VLOOKUP(A1116,Sheet1!A:E,5,0),0)</f>
        <v>0</v>
      </c>
      <c r="D1116" s="62"/>
      <c r="E1116" s="62">
        <f t="shared" si="17"/>
        <v>0</v>
      </c>
    </row>
    <row r="1117" ht="20.25" hidden="1" customHeight="1" spans="1:5">
      <c r="A1117" s="35" t="s">
        <v>2055</v>
      </c>
      <c r="B1117" s="39" t="s">
        <v>2056</v>
      </c>
      <c r="C1117" s="64">
        <f>C1118+C1125+C1135+C1141+C1144</f>
        <v>0</v>
      </c>
      <c r="D1117" s="64"/>
      <c r="E1117" s="64">
        <f t="shared" si="17"/>
        <v>0</v>
      </c>
    </row>
    <row r="1118" ht="20.25" hidden="1" customHeight="1" spans="1:5">
      <c r="A1118" s="35" t="s">
        <v>2057</v>
      </c>
      <c r="B1118" s="39" t="s">
        <v>2058</v>
      </c>
      <c r="C1118" s="64">
        <f>SUM(C1119:C1124)</f>
        <v>0</v>
      </c>
      <c r="D1118" s="64"/>
      <c r="E1118" s="64">
        <f t="shared" si="17"/>
        <v>0</v>
      </c>
    </row>
    <row r="1119" ht="20.25" hidden="1" customHeight="1" spans="1:5">
      <c r="A1119" s="40" t="s">
        <v>2059</v>
      </c>
      <c r="B1119" s="41" t="s">
        <v>106</v>
      </c>
      <c r="C1119" s="62">
        <f>IFERROR(VLOOKUP(A1119,Sheet1!A:E,5,0),0)</f>
        <v>0</v>
      </c>
      <c r="D1119" s="62"/>
      <c r="E1119" s="62">
        <f t="shared" si="17"/>
        <v>0</v>
      </c>
    </row>
    <row r="1120" ht="20.25" hidden="1" customHeight="1" spans="1:5">
      <c r="A1120" s="40" t="s">
        <v>2060</v>
      </c>
      <c r="B1120" s="41" t="s">
        <v>108</v>
      </c>
      <c r="C1120" s="62">
        <f>IFERROR(VLOOKUP(A1120,Sheet1!A:E,5,0),0)</f>
        <v>0</v>
      </c>
      <c r="D1120" s="62"/>
      <c r="E1120" s="62">
        <f t="shared" si="17"/>
        <v>0</v>
      </c>
    </row>
    <row r="1121" ht="20.25" hidden="1" customHeight="1" spans="1:5">
      <c r="A1121" s="40" t="s">
        <v>2061</v>
      </c>
      <c r="B1121" s="41" t="s">
        <v>110</v>
      </c>
      <c r="C1121" s="62">
        <f>IFERROR(VLOOKUP(A1121,Sheet1!A:E,5,0),0)</f>
        <v>0</v>
      </c>
      <c r="D1121" s="62"/>
      <c r="E1121" s="62">
        <f t="shared" si="17"/>
        <v>0</v>
      </c>
    </row>
    <row r="1122" ht="20.25" hidden="1" customHeight="1" spans="1:5">
      <c r="A1122" s="40" t="s">
        <v>2062</v>
      </c>
      <c r="B1122" s="41" t="s">
        <v>2063</v>
      </c>
      <c r="C1122" s="62">
        <f>IFERROR(VLOOKUP(A1122,Sheet1!A:E,5,0),0)</f>
        <v>0</v>
      </c>
      <c r="D1122" s="62"/>
      <c r="E1122" s="62">
        <f t="shared" si="17"/>
        <v>0</v>
      </c>
    </row>
    <row r="1123" ht="20.25" hidden="1" customHeight="1" spans="1:5">
      <c r="A1123" s="40" t="s">
        <v>2064</v>
      </c>
      <c r="B1123" s="41" t="s">
        <v>124</v>
      </c>
      <c r="C1123" s="62">
        <f>IFERROR(VLOOKUP(A1123,Sheet1!A:E,5,0),0)</f>
        <v>0</v>
      </c>
      <c r="D1123" s="62"/>
      <c r="E1123" s="62">
        <f t="shared" si="17"/>
        <v>0</v>
      </c>
    </row>
    <row r="1124" ht="20.25" hidden="1" customHeight="1" spans="1:5">
      <c r="A1124" s="40" t="s">
        <v>2065</v>
      </c>
      <c r="B1124" s="41" t="s">
        <v>2066</v>
      </c>
      <c r="C1124" s="62">
        <f>IFERROR(VLOOKUP(A1124,Sheet1!A:E,5,0),0)</f>
        <v>0</v>
      </c>
      <c r="D1124" s="62"/>
      <c r="E1124" s="62">
        <f t="shared" si="17"/>
        <v>0</v>
      </c>
    </row>
    <row r="1125" ht="20.25" hidden="1" customHeight="1" spans="1:5">
      <c r="A1125" s="35" t="s">
        <v>2067</v>
      </c>
      <c r="B1125" s="39" t="s">
        <v>2068</v>
      </c>
      <c r="C1125" s="64">
        <f>SUM(C1126:C1134)</f>
        <v>0</v>
      </c>
      <c r="D1125" s="64"/>
      <c r="E1125" s="64">
        <f t="shared" si="17"/>
        <v>0</v>
      </c>
    </row>
    <row r="1126" ht="20.25" hidden="1" customHeight="1" spans="1:5">
      <c r="A1126" s="40" t="s">
        <v>2069</v>
      </c>
      <c r="B1126" s="41" t="s">
        <v>2070</v>
      </c>
      <c r="C1126" s="62">
        <f>IFERROR(VLOOKUP(A1126,Sheet1!A:E,5,0),0)</f>
        <v>0</v>
      </c>
      <c r="D1126" s="62"/>
      <c r="E1126" s="62">
        <f t="shared" si="17"/>
        <v>0</v>
      </c>
    </row>
    <row r="1127" ht="20.25" hidden="1" customHeight="1" spans="1:5">
      <c r="A1127" s="40" t="s">
        <v>2071</v>
      </c>
      <c r="B1127" s="41" t="s">
        <v>2072</v>
      </c>
      <c r="C1127" s="62">
        <f>IFERROR(VLOOKUP(A1127,Sheet1!A:E,5,0),0)</f>
        <v>0</v>
      </c>
      <c r="D1127" s="62"/>
      <c r="E1127" s="62">
        <f t="shared" si="17"/>
        <v>0</v>
      </c>
    </row>
    <row r="1128" ht="20.25" hidden="1" customHeight="1" spans="1:5">
      <c r="A1128" s="40" t="s">
        <v>2073</v>
      </c>
      <c r="B1128" s="41" t="s">
        <v>2074</v>
      </c>
      <c r="C1128" s="62">
        <f>IFERROR(VLOOKUP(A1128,Sheet1!A:E,5,0),0)</f>
        <v>0</v>
      </c>
      <c r="D1128" s="62"/>
      <c r="E1128" s="62">
        <f t="shared" si="17"/>
        <v>0</v>
      </c>
    </row>
    <row r="1129" ht="20.25" hidden="1" customHeight="1" spans="1:5">
      <c r="A1129" s="40" t="s">
        <v>2075</v>
      </c>
      <c r="B1129" s="41" t="s">
        <v>2076</v>
      </c>
      <c r="C1129" s="62">
        <f>IFERROR(VLOOKUP(A1129,Sheet1!A:E,5,0),0)</f>
        <v>0</v>
      </c>
      <c r="D1129" s="62"/>
      <c r="E1129" s="62">
        <f t="shared" si="17"/>
        <v>0</v>
      </c>
    </row>
    <row r="1130" ht="20.25" hidden="1" customHeight="1" spans="1:5">
      <c r="A1130" s="40" t="s">
        <v>2077</v>
      </c>
      <c r="B1130" s="41" t="s">
        <v>2078</v>
      </c>
      <c r="C1130" s="62">
        <f>IFERROR(VLOOKUP(A1130,Sheet1!A:E,5,0),0)</f>
        <v>0</v>
      </c>
      <c r="D1130" s="62"/>
      <c r="E1130" s="62">
        <f t="shared" si="17"/>
        <v>0</v>
      </c>
    </row>
    <row r="1131" ht="20.25" hidden="1" customHeight="1" spans="1:5">
      <c r="A1131" s="40" t="s">
        <v>2079</v>
      </c>
      <c r="B1131" s="41" t="s">
        <v>2080</v>
      </c>
      <c r="C1131" s="62">
        <f>IFERROR(VLOOKUP(A1131,Sheet1!A:E,5,0),0)</f>
        <v>0</v>
      </c>
      <c r="D1131" s="62"/>
      <c r="E1131" s="62">
        <f t="shared" si="17"/>
        <v>0</v>
      </c>
    </row>
    <row r="1132" ht="20.25" hidden="1" customHeight="1" spans="1:5">
      <c r="A1132" s="40" t="s">
        <v>2081</v>
      </c>
      <c r="B1132" s="41" t="s">
        <v>2082</v>
      </c>
      <c r="C1132" s="62">
        <f>IFERROR(VLOOKUP(A1132,Sheet1!A:E,5,0),0)</f>
        <v>0</v>
      </c>
      <c r="D1132" s="62"/>
      <c r="E1132" s="62">
        <f t="shared" si="17"/>
        <v>0</v>
      </c>
    </row>
    <row r="1133" ht="20.25" hidden="1" customHeight="1" spans="1:5">
      <c r="A1133" s="40" t="s">
        <v>2083</v>
      </c>
      <c r="B1133" s="41" t="s">
        <v>2084</v>
      </c>
      <c r="C1133" s="62">
        <f>IFERROR(VLOOKUP(A1133,Sheet1!A:E,5,0),0)</f>
        <v>0</v>
      </c>
      <c r="D1133" s="62"/>
      <c r="E1133" s="62">
        <f t="shared" si="17"/>
        <v>0</v>
      </c>
    </row>
    <row r="1134" ht="20.25" hidden="1" customHeight="1" spans="1:5">
      <c r="A1134" s="40" t="s">
        <v>2085</v>
      </c>
      <c r="B1134" s="41" t="s">
        <v>2086</v>
      </c>
      <c r="C1134" s="62">
        <f>IFERROR(VLOOKUP(A1134,Sheet1!A:E,5,0),0)</f>
        <v>0</v>
      </c>
      <c r="D1134" s="62"/>
      <c r="E1134" s="62">
        <f t="shared" si="17"/>
        <v>0</v>
      </c>
    </row>
    <row r="1135" ht="20.25" hidden="1" customHeight="1" spans="1:5">
      <c r="A1135" s="35" t="s">
        <v>2087</v>
      </c>
      <c r="B1135" s="39" t="s">
        <v>2088</v>
      </c>
      <c r="C1135" s="64">
        <f>SUM(C1136:C1140)</f>
        <v>0</v>
      </c>
      <c r="D1135" s="64"/>
      <c r="E1135" s="64">
        <f t="shared" si="17"/>
        <v>0</v>
      </c>
    </row>
    <row r="1136" ht="20.25" hidden="1" customHeight="1" spans="1:5">
      <c r="A1136" s="40" t="s">
        <v>2089</v>
      </c>
      <c r="B1136" s="41" t="s">
        <v>2090</v>
      </c>
      <c r="C1136" s="62">
        <f>IFERROR(VLOOKUP(A1136,Sheet1!A:E,5,0),0)</f>
        <v>0</v>
      </c>
      <c r="D1136" s="62"/>
      <c r="E1136" s="62">
        <f t="shared" si="17"/>
        <v>0</v>
      </c>
    </row>
    <row r="1137" ht="20.25" hidden="1" customHeight="1" spans="1:5">
      <c r="A1137" s="40" t="s">
        <v>2091</v>
      </c>
      <c r="B1137" s="41" t="s">
        <v>2092</v>
      </c>
      <c r="C1137" s="62">
        <f>IFERROR(VLOOKUP(A1137,Sheet1!A:E,5,0),0)</f>
        <v>0</v>
      </c>
      <c r="D1137" s="62"/>
      <c r="E1137" s="62">
        <f t="shared" si="17"/>
        <v>0</v>
      </c>
    </row>
    <row r="1138" ht="20.25" hidden="1" customHeight="1" spans="1:5">
      <c r="A1138" s="40" t="s">
        <v>2093</v>
      </c>
      <c r="B1138" s="41" t="s">
        <v>2094</v>
      </c>
      <c r="C1138" s="62">
        <f>IFERROR(VLOOKUP(A1138,Sheet1!A:E,5,0),0)</f>
        <v>0</v>
      </c>
      <c r="D1138" s="62"/>
      <c r="E1138" s="62">
        <f t="shared" si="17"/>
        <v>0</v>
      </c>
    </row>
    <row r="1139" ht="20.25" hidden="1" customHeight="1" spans="1:5">
      <c r="A1139" s="40" t="s">
        <v>2095</v>
      </c>
      <c r="B1139" s="41" t="s">
        <v>2096</v>
      </c>
      <c r="C1139" s="62">
        <f>IFERROR(VLOOKUP(A1139,Sheet1!A:E,5,0),0)</f>
        <v>0</v>
      </c>
      <c r="D1139" s="62"/>
      <c r="E1139" s="62">
        <f t="shared" si="17"/>
        <v>0</v>
      </c>
    </row>
    <row r="1140" ht="20.25" hidden="1" customHeight="1" spans="1:5">
      <c r="A1140" s="40" t="s">
        <v>2097</v>
      </c>
      <c r="B1140" s="41" t="s">
        <v>2098</v>
      </c>
      <c r="C1140" s="62">
        <f>IFERROR(VLOOKUP(A1140,Sheet1!A:E,5,0),0)</f>
        <v>0</v>
      </c>
      <c r="D1140" s="62"/>
      <c r="E1140" s="62">
        <f t="shared" si="17"/>
        <v>0</v>
      </c>
    </row>
    <row r="1141" ht="20.25" hidden="1" customHeight="1" spans="1:5">
      <c r="A1141" s="35" t="s">
        <v>2099</v>
      </c>
      <c r="B1141" s="39" t="s">
        <v>2100</v>
      </c>
      <c r="C1141" s="64">
        <f>SUM(C1142:C1143)</f>
        <v>0</v>
      </c>
      <c r="D1141" s="64"/>
      <c r="E1141" s="64">
        <f t="shared" si="17"/>
        <v>0</v>
      </c>
    </row>
    <row r="1142" ht="20.25" hidden="1" customHeight="1" spans="1:5">
      <c r="A1142" s="40" t="s">
        <v>2101</v>
      </c>
      <c r="B1142" s="41" t="s">
        <v>2102</v>
      </c>
      <c r="C1142" s="62">
        <f>IFERROR(VLOOKUP(A1142,Sheet1!A:E,5,0),0)</f>
        <v>0</v>
      </c>
      <c r="D1142" s="62"/>
      <c r="E1142" s="62">
        <f t="shared" si="17"/>
        <v>0</v>
      </c>
    </row>
    <row r="1143" ht="20.25" hidden="1" customHeight="1" spans="1:5">
      <c r="A1143" s="40" t="s">
        <v>2103</v>
      </c>
      <c r="B1143" s="41" t="s">
        <v>2104</v>
      </c>
      <c r="C1143" s="62">
        <f>IFERROR(VLOOKUP(A1143,Sheet1!A:E,5,0),0)</f>
        <v>0</v>
      </c>
      <c r="D1143" s="62"/>
      <c r="E1143" s="62">
        <f t="shared" si="17"/>
        <v>0</v>
      </c>
    </row>
    <row r="1144" ht="20.25" hidden="1" customHeight="1" spans="1:5">
      <c r="A1144" s="35" t="s">
        <v>2105</v>
      </c>
      <c r="B1144" s="39" t="s">
        <v>2106</v>
      </c>
      <c r="C1144" s="64">
        <f>C1145</f>
        <v>0</v>
      </c>
      <c r="D1144" s="64"/>
      <c r="E1144" s="64">
        <f t="shared" si="17"/>
        <v>0</v>
      </c>
    </row>
    <row r="1145" ht="20.25" hidden="1" customHeight="1" spans="1:5">
      <c r="A1145" s="40" t="s">
        <v>2107</v>
      </c>
      <c r="B1145" s="41" t="s">
        <v>2108</v>
      </c>
      <c r="C1145" s="62">
        <f>IFERROR(VLOOKUP(A1145,Sheet1!A:E,5,0),0)</f>
        <v>0</v>
      </c>
      <c r="D1145" s="62"/>
      <c r="E1145" s="62">
        <f t="shared" si="17"/>
        <v>0</v>
      </c>
    </row>
    <row r="1146" ht="20.25" hidden="1" customHeight="1" spans="1:5">
      <c r="A1146" s="35" t="s">
        <v>2109</v>
      </c>
      <c r="B1146" s="39" t="s">
        <v>2110</v>
      </c>
      <c r="C1146" s="64">
        <f>C1147+C1148+C1149+C1150+C1151+C1152+C1153+C1154+C1155</f>
        <v>0</v>
      </c>
      <c r="D1146" s="64"/>
      <c r="E1146" s="64">
        <f t="shared" si="17"/>
        <v>0</v>
      </c>
    </row>
    <row r="1147" ht="20.25" hidden="1" customHeight="1" spans="1:5">
      <c r="A1147" s="35" t="s">
        <v>2111</v>
      </c>
      <c r="B1147" s="39" t="s">
        <v>2112</v>
      </c>
      <c r="C1147" s="64">
        <f>IFERROR(VLOOKUP(A1147,[3]sheet1!$T$4:$V$87,3,0),0)</f>
        <v>0</v>
      </c>
      <c r="D1147" s="64"/>
      <c r="E1147" s="64">
        <f t="shared" si="17"/>
        <v>0</v>
      </c>
    </row>
    <row r="1148" ht="20.25" hidden="1" customHeight="1" spans="1:5">
      <c r="A1148" s="35" t="s">
        <v>2113</v>
      </c>
      <c r="B1148" s="39" t="s">
        <v>2114</v>
      </c>
      <c r="C1148" s="64">
        <f>IFERROR(VLOOKUP(A1148,[3]sheet1!$T$4:$V$87,3,0),0)</f>
        <v>0</v>
      </c>
      <c r="D1148" s="64"/>
      <c r="E1148" s="64">
        <f t="shared" si="17"/>
        <v>0</v>
      </c>
    </row>
    <row r="1149" ht="20.25" hidden="1" customHeight="1" spans="1:5">
      <c r="A1149" s="35" t="s">
        <v>2115</v>
      </c>
      <c r="B1149" s="39" t="s">
        <v>2116</v>
      </c>
      <c r="C1149" s="64">
        <f>IFERROR(VLOOKUP(A1149,[3]sheet1!$T$4:$V$87,3,0),0)</f>
        <v>0</v>
      </c>
      <c r="D1149" s="64"/>
      <c r="E1149" s="64">
        <f t="shared" si="17"/>
        <v>0</v>
      </c>
    </row>
    <row r="1150" ht="20.25" hidden="1" customHeight="1" spans="1:5">
      <c r="A1150" s="35" t="s">
        <v>2117</v>
      </c>
      <c r="B1150" s="39" t="s">
        <v>2118</v>
      </c>
      <c r="C1150" s="64">
        <f>IFERROR(VLOOKUP(A1150,[3]sheet1!$T$4:$V$87,3,0),0)</f>
        <v>0</v>
      </c>
      <c r="D1150" s="64"/>
      <c r="E1150" s="64">
        <f t="shared" si="17"/>
        <v>0</v>
      </c>
    </row>
    <row r="1151" ht="20.25" hidden="1" customHeight="1" spans="1:5">
      <c r="A1151" s="35" t="s">
        <v>2119</v>
      </c>
      <c r="B1151" s="39" t="s">
        <v>2120</v>
      </c>
      <c r="C1151" s="64">
        <f>IFERROR(VLOOKUP(A1151,[3]sheet1!$T$4:$V$87,3,0),0)</f>
        <v>0</v>
      </c>
      <c r="D1151" s="64"/>
      <c r="E1151" s="64">
        <f t="shared" si="17"/>
        <v>0</v>
      </c>
    </row>
    <row r="1152" ht="20.25" hidden="1" customHeight="1" spans="1:5">
      <c r="A1152" s="35" t="s">
        <v>2121</v>
      </c>
      <c r="B1152" s="39" t="s">
        <v>2122</v>
      </c>
      <c r="C1152" s="64">
        <f>IFERROR(VLOOKUP(A1152,[3]sheet1!$T$4:$V$87,3,0),0)</f>
        <v>0</v>
      </c>
      <c r="D1152" s="64"/>
      <c r="E1152" s="64">
        <f t="shared" si="17"/>
        <v>0</v>
      </c>
    </row>
    <row r="1153" ht="20.25" hidden="1" customHeight="1" spans="1:5">
      <c r="A1153" s="35" t="s">
        <v>2123</v>
      </c>
      <c r="B1153" s="39" t="s">
        <v>2124</v>
      </c>
      <c r="C1153" s="64">
        <f>IFERROR(VLOOKUP(A1153,[3]sheet1!$T$4:$V$87,3,0),0)</f>
        <v>0</v>
      </c>
      <c r="D1153" s="64"/>
      <c r="E1153" s="64">
        <f t="shared" si="17"/>
        <v>0</v>
      </c>
    </row>
    <row r="1154" ht="20.25" hidden="1" customHeight="1" spans="1:5">
      <c r="A1154" s="35" t="s">
        <v>2125</v>
      </c>
      <c r="B1154" s="39" t="s">
        <v>2126</v>
      </c>
      <c r="C1154" s="64">
        <f>IFERROR(VLOOKUP(A1154,[3]sheet1!$T$4:$V$87,3,0),0)</f>
        <v>0</v>
      </c>
      <c r="D1154" s="64"/>
      <c r="E1154" s="64">
        <f t="shared" si="17"/>
        <v>0</v>
      </c>
    </row>
    <row r="1155" ht="20.25" hidden="1" customHeight="1" spans="1:5">
      <c r="A1155" s="35" t="s">
        <v>2127</v>
      </c>
      <c r="B1155" s="39" t="s">
        <v>2128</v>
      </c>
      <c r="C1155" s="64">
        <f>IFERROR(VLOOKUP(A1155,[3]sheet1!$T$4:$V$87,3,0),0)</f>
        <v>0</v>
      </c>
      <c r="D1155" s="64"/>
      <c r="E1155" s="64">
        <f t="shared" si="17"/>
        <v>0</v>
      </c>
    </row>
    <row r="1156" ht="20.25" hidden="1" customHeight="1" spans="1:5">
      <c r="A1156" s="35" t="s">
        <v>2129</v>
      </c>
      <c r="B1156" s="39" t="s">
        <v>2130</v>
      </c>
      <c r="C1156" s="64">
        <f>C1157+C1184+C1199</f>
        <v>0</v>
      </c>
      <c r="D1156" s="64"/>
      <c r="E1156" s="64">
        <f t="shared" si="17"/>
        <v>0</v>
      </c>
    </row>
    <row r="1157" ht="20.25" hidden="1" customHeight="1" spans="1:5">
      <c r="A1157" s="35" t="s">
        <v>2131</v>
      </c>
      <c r="B1157" s="39" t="s">
        <v>2132</v>
      </c>
      <c r="C1157" s="64">
        <f>SUM(C1158:C1183)</f>
        <v>0</v>
      </c>
      <c r="D1157" s="64"/>
      <c r="E1157" s="64">
        <f t="shared" si="17"/>
        <v>0</v>
      </c>
    </row>
    <row r="1158" ht="20.25" hidden="1" customHeight="1" spans="1:5">
      <c r="A1158" s="40" t="s">
        <v>2133</v>
      </c>
      <c r="B1158" s="41" t="s">
        <v>106</v>
      </c>
      <c r="C1158" s="62">
        <f>IFERROR(VLOOKUP(A1158,Sheet1!A:E,5,0),0)</f>
        <v>0</v>
      </c>
      <c r="D1158" s="62"/>
      <c r="E1158" s="62">
        <f t="shared" si="17"/>
        <v>0</v>
      </c>
    </row>
    <row r="1159" ht="20.25" hidden="1" customHeight="1" spans="1:5">
      <c r="A1159" s="40" t="s">
        <v>2134</v>
      </c>
      <c r="B1159" s="41" t="s">
        <v>108</v>
      </c>
      <c r="C1159" s="62">
        <f>IFERROR(VLOOKUP(A1159,Sheet1!A:E,5,0),0)</f>
        <v>0</v>
      </c>
      <c r="D1159" s="62"/>
      <c r="E1159" s="62">
        <f t="shared" ref="E1159:E1222" si="18">D1159-C1159/2</f>
        <v>0</v>
      </c>
    </row>
    <row r="1160" ht="20.25" hidden="1" customHeight="1" spans="1:5">
      <c r="A1160" s="40" t="s">
        <v>2135</v>
      </c>
      <c r="B1160" s="41" t="s">
        <v>110</v>
      </c>
      <c r="C1160" s="62">
        <f>IFERROR(VLOOKUP(A1160,Sheet1!A:E,5,0),0)</f>
        <v>0</v>
      </c>
      <c r="D1160" s="62"/>
      <c r="E1160" s="62">
        <f t="shared" si="18"/>
        <v>0</v>
      </c>
    </row>
    <row r="1161" ht="20.25" hidden="1" customHeight="1" spans="1:5">
      <c r="A1161" s="40" t="s">
        <v>2136</v>
      </c>
      <c r="B1161" s="41" t="s">
        <v>2137</v>
      </c>
      <c r="C1161" s="62">
        <f>IFERROR(VLOOKUP(A1161,Sheet1!A:E,5,0),0)</f>
        <v>0</v>
      </c>
      <c r="D1161" s="62"/>
      <c r="E1161" s="62">
        <f t="shared" si="18"/>
        <v>0</v>
      </c>
    </row>
    <row r="1162" ht="20.25" hidden="1" customHeight="1" spans="1:5">
      <c r="A1162" s="40" t="s">
        <v>2138</v>
      </c>
      <c r="B1162" s="41" t="s">
        <v>2139</v>
      </c>
      <c r="C1162" s="62">
        <f>IFERROR(VLOOKUP(A1162,Sheet1!A:E,5,0),0)</f>
        <v>0</v>
      </c>
      <c r="D1162" s="62"/>
      <c r="E1162" s="62">
        <f t="shared" si="18"/>
        <v>0</v>
      </c>
    </row>
    <row r="1163" ht="20.25" hidden="1" customHeight="1" spans="1:5">
      <c r="A1163" s="40" t="s">
        <v>2140</v>
      </c>
      <c r="B1163" s="41" t="s">
        <v>2141</v>
      </c>
      <c r="C1163" s="62">
        <f>IFERROR(VLOOKUP(A1163,Sheet1!A:E,5,0),0)</f>
        <v>0</v>
      </c>
      <c r="D1163" s="62"/>
      <c r="E1163" s="62">
        <f t="shared" si="18"/>
        <v>0</v>
      </c>
    </row>
    <row r="1164" ht="20.25" hidden="1" customHeight="1" spans="1:5">
      <c r="A1164" s="40" t="s">
        <v>2142</v>
      </c>
      <c r="B1164" s="41" t="s">
        <v>2143</v>
      </c>
      <c r="C1164" s="62">
        <f>IFERROR(VLOOKUP(A1164,Sheet1!A:E,5,0),0)</f>
        <v>0</v>
      </c>
      <c r="D1164" s="62"/>
      <c r="E1164" s="62">
        <f t="shared" si="18"/>
        <v>0</v>
      </c>
    </row>
    <row r="1165" ht="20.25" hidden="1" customHeight="1" spans="1:5">
      <c r="A1165" s="40" t="s">
        <v>2144</v>
      </c>
      <c r="B1165" s="41" t="s">
        <v>2145</v>
      </c>
      <c r="C1165" s="62">
        <f>IFERROR(VLOOKUP(A1165,Sheet1!A:E,5,0),0)</f>
        <v>0</v>
      </c>
      <c r="D1165" s="62"/>
      <c r="E1165" s="62">
        <f t="shared" si="18"/>
        <v>0</v>
      </c>
    </row>
    <row r="1166" ht="20.25" hidden="1" customHeight="1" spans="1:5">
      <c r="A1166" s="40" t="s">
        <v>2146</v>
      </c>
      <c r="B1166" s="41" t="s">
        <v>2147</v>
      </c>
      <c r="C1166" s="62">
        <f>IFERROR(VLOOKUP(A1166,Sheet1!A:E,5,0),0)</f>
        <v>0</v>
      </c>
      <c r="D1166" s="62"/>
      <c r="E1166" s="62">
        <f t="shared" si="18"/>
        <v>0</v>
      </c>
    </row>
    <row r="1167" ht="20.25" hidden="1" customHeight="1" spans="1:5">
      <c r="A1167" s="40" t="s">
        <v>2148</v>
      </c>
      <c r="B1167" s="41" t="s">
        <v>2149</v>
      </c>
      <c r="C1167" s="62">
        <f>IFERROR(VLOOKUP(A1167,Sheet1!A:E,5,0),0)</f>
        <v>0</v>
      </c>
      <c r="D1167" s="62"/>
      <c r="E1167" s="62">
        <f t="shared" si="18"/>
        <v>0</v>
      </c>
    </row>
    <row r="1168" ht="20.25" hidden="1" customHeight="1" spans="1:5">
      <c r="A1168" s="40" t="s">
        <v>2150</v>
      </c>
      <c r="B1168" s="41" t="s">
        <v>2151</v>
      </c>
      <c r="C1168" s="62">
        <f>IFERROR(VLOOKUP(A1168,Sheet1!A:E,5,0),0)</f>
        <v>0</v>
      </c>
      <c r="D1168" s="62"/>
      <c r="E1168" s="62">
        <f t="shared" si="18"/>
        <v>0</v>
      </c>
    </row>
    <row r="1169" ht="20.25" hidden="1" customHeight="1" spans="1:5">
      <c r="A1169" s="40" t="s">
        <v>2152</v>
      </c>
      <c r="B1169" s="41" t="s">
        <v>2153</v>
      </c>
      <c r="C1169" s="62">
        <f>IFERROR(VLOOKUP(A1169,Sheet1!A:E,5,0),0)</f>
        <v>0</v>
      </c>
      <c r="D1169" s="62"/>
      <c r="E1169" s="62">
        <f t="shared" si="18"/>
        <v>0</v>
      </c>
    </row>
    <row r="1170" ht="20.25" hidden="1" customHeight="1" spans="1:5">
      <c r="A1170" s="40" t="s">
        <v>2154</v>
      </c>
      <c r="B1170" s="41" t="s">
        <v>2155</v>
      </c>
      <c r="C1170" s="62">
        <f>IFERROR(VLOOKUP(A1170,Sheet1!A:E,5,0),0)</f>
        <v>0</v>
      </c>
      <c r="D1170" s="62"/>
      <c r="E1170" s="62">
        <f t="shared" si="18"/>
        <v>0</v>
      </c>
    </row>
    <row r="1171" ht="20.25" hidden="1" customHeight="1" spans="1:5">
      <c r="A1171" s="40" t="s">
        <v>2156</v>
      </c>
      <c r="B1171" s="41" t="s">
        <v>2157</v>
      </c>
      <c r="C1171" s="62">
        <f>IFERROR(VLOOKUP(A1171,Sheet1!A:E,5,0),0)</f>
        <v>0</v>
      </c>
      <c r="D1171" s="62"/>
      <c r="E1171" s="62">
        <f t="shared" si="18"/>
        <v>0</v>
      </c>
    </row>
    <row r="1172" ht="20.25" hidden="1" customHeight="1" spans="1:5">
      <c r="A1172" s="40" t="s">
        <v>2158</v>
      </c>
      <c r="B1172" s="41" t="s">
        <v>2159</v>
      </c>
      <c r="C1172" s="62">
        <f>IFERROR(VLOOKUP(A1172,Sheet1!A:E,5,0),0)</f>
        <v>0</v>
      </c>
      <c r="D1172" s="62"/>
      <c r="E1172" s="62">
        <f t="shared" si="18"/>
        <v>0</v>
      </c>
    </row>
    <row r="1173" ht="20.25" hidden="1" customHeight="1" spans="1:5">
      <c r="A1173" s="40" t="s">
        <v>2160</v>
      </c>
      <c r="B1173" s="41" t="s">
        <v>2161</v>
      </c>
      <c r="C1173" s="62">
        <f>IFERROR(VLOOKUP(A1173,Sheet1!A:E,5,0),0)</f>
        <v>0</v>
      </c>
      <c r="D1173" s="62"/>
      <c r="E1173" s="62">
        <f t="shared" si="18"/>
        <v>0</v>
      </c>
    </row>
    <row r="1174" ht="20.25" hidden="1" customHeight="1" spans="1:5">
      <c r="A1174" s="40" t="s">
        <v>2162</v>
      </c>
      <c r="B1174" s="41" t="s">
        <v>2163</v>
      </c>
      <c r="C1174" s="62">
        <f>IFERROR(VLOOKUP(A1174,Sheet1!A:E,5,0),0)</f>
        <v>0</v>
      </c>
      <c r="D1174" s="62"/>
      <c r="E1174" s="62">
        <f t="shared" si="18"/>
        <v>0</v>
      </c>
    </row>
    <row r="1175" ht="20.25" hidden="1" customHeight="1" spans="1:5">
      <c r="A1175" s="40" t="s">
        <v>2164</v>
      </c>
      <c r="B1175" s="41" t="s">
        <v>2165</v>
      </c>
      <c r="C1175" s="62">
        <f>IFERROR(VLOOKUP(A1175,Sheet1!A:E,5,0),0)</f>
        <v>0</v>
      </c>
      <c r="D1175" s="62"/>
      <c r="E1175" s="62">
        <f t="shared" si="18"/>
        <v>0</v>
      </c>
    </row>
    <row r="1176" ht="20.25" hidden="1" customHeight="1" spans="1:5">
      <c r="A1176" s="40" t="s">
        <v>2166</v>
      </c>
      <c r="B1176" s="41" t="s">
        <v>2167</v>
      </c>
      <c r="C1176" s="62">
        <f>IFERROR(VLOOKUP(A1176,Sheet1!A:E,5,0),0)</f>
        <v>0</v>
      </c>
      <c r="D1176" s="62"/>
      <c r="E1176" s="62">
        <f t="shared" si="18"/>
        <v>0</v>
      </c>
    </row>
    <row r="1177" ht="20.25" hidden="1" customHeight="1" spans="1:5">
      <c r="A1177" s="40" t="s">
        <v>2168</v>
      </c>
      <c r="B1177" s="41" t="s">
        <v>2169</v>
      </c>
      <c r="C1177" s="62">
        <f>IFERROR(VLOOKUP(A1177,Sheet1!A:E,5,0),0)</f>
        <v>0</v>
      </c>
      <c r="D1177" s="62"/>
      <c r="E1177" s="62">
        <f t="shared" si="18"/>
        <v>0</v>
      </c>
    </row>
    <row r="1178" ht="20.25" hidden="1" customHeight="1" spans="1:5">
      <c r="A1178" s="40" t="s">
        <v>2170</v>
      </c>
      <c r="B1178" s="41" t="s">
        <v>2171</v>
      </c>
      <c r="C1178" s="62">
        <f>IFERROR(VLOOKUP(A1178,Sheet1!A:E,5,0),0)</f>
        <v>0</v>
      </c>
      <c r="D1178" s="62"/>
      <c r="E1178" s="62">
        <f t="shared" si="18"/>
        <v>0</v>
      </c>
    </row>
    <row r="1179" ht="20.25" hidden="1" customHeight="1" spans="1:5">
      <c r="A1179" s="40" t="s">
        <v>2172</v>
      </c>
      <c r="B1179" s="41" t="s">
        <v>2173</v>
      </c>
      <c r="C1179" s="62">
        <f>IFERROR(VLOOKUP(A1179,Sheet1!A:E,5,0),0)</f>
        <v>0</v>
      </c>
      <c r="D1179" s="62"/>
      <c r="E1179" s="62">
        <f t="shared" si="18"/>
        <v>0</v>
      </c>
    </row>
    <row r="1180" ht="20.25" hidden="1" customHeight="1" spans="1:5">
      <c r="A1180" s="40" t="s">
        <v>2174</v>
      </c>
      <c r="B1180" s="41" t="s">
        <v>2175</v>
      </c>
      <c r="C1180" s="62">
        <f>IFERROR(VLOOKUP(A1180,Sheet1!A:E,5,0),0)</f>
        <v>0</v>
      </c>
      <c r="D1180" s="62"/>
      <c r="E1180" s="62">
        <f t="shared" si="18"/>
        <v>0</v>
      </c>
    </row>
    <row r="1181" ht="20.25" hidden="1" customHeight="1" spans="1:5">
      <c r="A1181" s="40" t="s">
        <v>2176</v>
      </c>
      <c r="B1181" s="41" t="s">
        <v>2177</v>
      </c>
      <c r="C1181" s="62">
        <f>IFERROR(VLOOKUP(A1181,Sheet1!A:E,5,0),0)</f>
        <v>0</v>
      </c>
      <c r="D1181" s="62"/>
      <c r="E1181" s="62">
        <f t="shared" si="18"/>
        <v>0</v>
      </c>
    </row>
    <row r="1182" ht="20.25" hidden="1" customHeight="1" spans="1:5">
      <c r="A1182" s="40" t="s">
        <v>2178</v>
      </c>
      <c r="B1182" s="41" t="s">
        <v>124</v>
      </c>
      <c r="C1182" s="62">
        <f>IFERROR(VLOOKUP(A1182,Sheet1!A:E,5,0),0)</f>
        <v>0</v>
      </c>
      <c r="D1182" s="62"/>
      <c r="E1182" s="62">
        <f t="shared" si="18"/>
        <v>0</v>
      </c>
    </row>
    <row r="1183" ht="20.25" hidden="1" customHeight="1" spans="1:5">
      <c r="A1183" s="40" t="s">
        <v>2179</v>
      </c>
      <c r="B1183" s="41" t="s">
        <v>2180</v>
      </c>
      <c r="C1183" s="62">
        <f>IFERROR(VLOOKUP(A1183,Sheet1!A:E,5,0),0)</f>
        <v>0</v>
      </c>
      <c r="D1183" s="62"/>
      <c r="E1183" s="62">
        <f t="shared" si="18"/>
        <v>0</v>
      </c>
    </row>
    <row r="1184" ht="20.25" hidden="1" customHeight="1" spans="1:5">
      <c r="A1184" s="35" t="s">
        <v>2181</v>
      </c>
      <c r="B1184" s="39" t="s">
        <v>2182</v>
      </c>
      <c r="C1184" s="64">
        <f>SUM(C1185:C1198)</f>
        <v>0</v>
      </c>
      <c r="D1184" s="64"/>
      <c r="E1184" s="64">
        <f t="shared" si="18"/>
        <v>0</v>
      </c>
    </row>
    <row r="1185" ht="20.25" hidden="1" customHeight="1" spans="1:5">
      <c r="A1185" s="40" t="s">
        <v>2183</v>
      </c>
      <c r="B1185" s="41" t="s">
        <v>106</v>
      </c>
      <c r="C1185" s="62">
        <f>IFERROR(VLOOKUP(A1185,Sheet1!A:E,5,0),0)</f>
        <v>0</v>
      </c>
      <c r="D1185" s="62"/>
      <c r="E1185" s="62">
        <f t="shared" si="18"/>
        <v>0</v>
      </c>
    </row>
    <row r="1186" ht="20.25" hidden="1" customHeight="1" spans="1:5">
      <c r="A1186" s="40" t="s">
        <v>2184</v>
      </c>
      <c r="B1186" s="41" t="s">
        <v>108</v>
      </c>
      <c r="C1186" s="62">
        <f>IFERROR(VLOOKUP(A1186,Sheet1!A:E,5,0),0)</f>
        <v>0</v>
      </c>
      <c r="D1186" s="62"/>
      <c r="E1186" s="62">
        <f t="shared" si="18"/>
        <v>0</v>
      </c>
    </row>
    <row r="1187" ht="20.25" hidden="1" customHeight="1" spans="1:5">
      <c r="A1187" s="40" t="s">
        <v>2185</v>
      </c>
      <c r="B1187" s="41" t="s">
        <v>110</v>
      </c>
      <c r="C1187" s="62">
        <f>IFERROR(VLOOKUP(A1187,Sheet1!A:E,5,0),0)</f>
        <v>0</v>
      </c>
      <c r="D1187" s="62"/>
      <c r="E1187" s="62">
        <f t="shared" si="18"/>
        <v>0</v>
      </c>
    </row>
    <row r="1188" ht="20.25" hidden="1" customHeight="1" spans="1:5">
      <c r="A1188" s="40" t="s">
        <v>2186</v>
      </c>
      <c r="B1188" s="41" t="s">
        <v>2187</v>
      </c>
      <c r="C1188" s="62">
        <f>IFERROR(VLOOKUP(A1188,Sheet1!A:E,5,0),0)</f>
        <v>0</v>
      </c>
      <c r="D1188" s="62"/>
      <c r="E1188" s="62">
        <f t="shared" si="18"/>
        <v>0</v>
      </c>
    </row>
    <row r="1189" ht="20.25" hidden="1" customHeight="1" spans="1:5">
      <c r="A1189" s="40" t="s">
        <v>2188</v>
      </c>
      <c r="B1189" s="41" t="s">
        <v>2189</v>
      </c>
      <c r="C1189" s="62">
        <f>IFERROR(VLOOKUP(A1189,Sheet1!A:E,5,0),0)</f>
        <v>0</v>
      </c>
      <c r="D1189" s="62"/>
      <c r="E1189" s="62">
        <f t="shared" si="18"/>
        <v>0</v>
      </c>
    </row>
    <row r="1190" ht="20.25" hidden="1" customHeight="1" spans="1:5">
      <c r="A1190" s="40" t="s">
        <v>2190</v>
      </c>
      <c r="B1190" s="41" t="s">
        <v>2191</v>
      </c>
      <c r="C1190" s="62">
        <f>IFERROR(VLOOKUP(A1190,Sheet1!A:E,5,0),0)</f>
        <v>0</v>
      </c>
      <c r="D1190" s="62"/>
      <c r="E1190" s="62">
        <f t="shared" si="18"/>
        <v>0</v>
      </c>
    </row>
    <row r="1191" ht="20.25" hidden="1" customHeight="1" spans="1:5">
      <c r="A1191" s="40" t="s">
        <v>2192</v>
      </c>
      <c r="B1191" s="41" t="s">
        <v>2193</v>
      </c>
      <c r="C1191" s="62">
        <f>IFERROR(VLOOKUP(A1191,Sheet1!A:E,5,0),0)</f>
        <v>0</v>
      </c>
      <c r="D1191" s="62"/>
      <c r="E1191" s="62">
        <f t="shared" si="18"/>
        <v>0</v>
      </c>
    </row>
    <row r="1192" ht="20.25" hidden="1" customHeight="1" spans="1:5">
      <c r="A1192" s="40" t="s">
        <v>2194</v>
      </c>
      <c r="B1192" s="41" t="s">
        <v>2195</v>
      </c>
      <c r="C1192" s="62">
        <f>IFERROR(VLOOKUP(A1192,Sheet1!A:E,5,0),0)</f>
        <v>0</v>
      </c>
      <c r="D1192" s="62"/>
      <c r="E1192" s="62">
        <f t="shared" si="18"/>
        <v>0</v>
      </c>
    </row>
    <row r="1193" ht="20.25" hidden="1" customHeight="1" spans="1:5">
      <c r="A1193" s="40" t="s">
        <v>2196</v>
      </c>
      <c r="B1193" s="41" t="s">
        <v>2197</v>
      </c>
      <c r="C1193" s="62">
        <f>IFERROR(VLOOKUP(A1193,Sheet1!A:E,5,0),0)</f>
        <v>0</v>
      </c>
      <c r="D1193" s="62"/>
      <c r="E1193" s="62">
        <f t="shared" si="18"/>
        <v>0</v>
      </c>
    </row>
    <row r="1194" ht="20.25" hidden="1" customHeight="1" spans="1:5">
      <c r="A1194" s="40" t="s">
        <v>2198</v>
      </c>
      <c r="B1194" s="41" t="s">
        <v>2199</v>
      </c>
      <c r="C1194" s="62">
        <f>IFERROR(VLOOKUP(A1194,Sheet1!A:E,5,0),0)</f>
        <v>0</v>
      </c>
      <c r="D1194" s="62"/>
      <c r="E1194" s="62">
        <f t="shared" si="18"/>
        <v>0</v>
      </c>
    </row>
    <row r="1195" ht="20.25" hidden="1" customHeight="1" spans="1:5">
      <c r="A1195" s="40" t="s">
        <v>2200</v>
      </c>
      <c r="B1195" s="41" t="s">
        <v>2201</v>
      </c>
      <c r="C1195" s="62">
        <f>IFERROR(VLOOKUP(A1195,Sheet1!A:E,5,0),0)</f>
        <v>0</v>
      </c>
      <c r="D1195" s="62"/>
      <c r="E1195" s="62">
        <f t="shared" si="18"/>
        <v>0</v>
      </c>
    </row>
    <row r="1196" ht="20.25" hidden="1" customHeight="1" spans="1:5">
      <c r="A1196" s="40" t="s">
        <v>2202</v>
      </c>
      <c r="B1196" s="41" t="s">
        <v>2203</v>
      </c>
      <c r="C1196" s="62">
        <f>IFERROR(VLOOKUP(A1196,Sheet1!A:E,5,0),0)</f>
        <v>0</v>
      </c>
      <c r="D1196" s="62"/>
      <c r="E1196" s="62">
        <f t="shared" si="18"/>
        <v>0</v>
      </c>
    </row>
    <row r="1197" ht="20.25" hidden="1" customHeight="1" spans="1:5">
      <c r="A1197" s="40" t="s">
        <v>2204</v>
      </c>
      <c r="B1197" s="41" t="s">
        <v>2205</v>
      </c>
      <c r="C1197" s="62">
        <f>IFERROR(VLOOKUP(A1197,Sheet1!A:E,5,0),0)</f>
        <v>0</v>
      </c>
      <c r="D1197" s="62"/>
      <c r="E1197" s="62">
        <f t="shared" si="18"/>
        <v>0</v>
      </c>
    </row>
    <row r="1198" ht="20.25" hidden="1" customHeight="1" spans="1:5">
      <c r="A1198" s="40" t="s">
        <v>2206</v>
      </c>
      <c r="B1198" s="41" t="s">
        <v>2207</v>
      </c>
      <c r="C1198" s="62">
        <f>IFERROR(VLOOKUP(A1198,Sheet1!A:E,5,0),0)</f>
        <v>0</v>
      </c>
      <c r="D1198" s="62"/>
      <c r="E1198" s="62">
        <f t="shared" si="18"/>
        <v>0</v>
      </c>
    </row>
    <row r="1199" ht="20.25" hidden="1" customHeight="1" spans="1:5">
      <c r="A1199" s="35" t="s">
        <v>2208</v>
      </c>
      <c r="B1199" s="39" t="s">
        <v>2209</v>
      </c>
      <c r="C1199" s="64">
        <f>C1200</f>
        <v>0</v>
      </c>
      <c r="D1199" s="64"/>
      <c r="E1199" s="64">
        <f t="shared" si="18"/>
        <v>0</v>
      </c>
    </row>
    <row r="1200" s="45" customFormat="1" ht="20.25" hidden="1" customHeight="1" spans="1:8">
      <c r="A1200" s="71" t="s">
        <v>2210</v>
      </c>
      <c r="B1200" s="72" t="s">
        <v>2211</v>
      </c>
      <c r="C1200" s="62">
        <f>IFERROR(VLOOKUP(A1200,Sheet1!A:E,5,0),0)</f>
        <v>0</v>
      </c>
      <c r="D1200" s="62"/>
      <c r="E1200" s="62">
        <f t="shared" si="18"/>
        <v>0</v>
      </c>
      <c r="H1200" s="73"/>
    </row>
    <row r="1201" ht="20.25" customHeight="1" spans="1:5">
      <c r="A1201" s="35" t="s">
        <v>2212</v>
      </c>
      <c r="B1201" s="39" t="s">
        <v>2213</v>
      </c>
      <c r="C1201" s="59">
        <f>C1202+C1213+C1217</f>
        <v>670</v>
      </c>
      <c r="D1201" s="59">
        <v>307</v>
      </c>
      <c r="E1201" s="60">
        <f t="shared" si="18"/>
        <v>-28</v>
      </c>
    </row>
    <row r="1202" ht="20.25" hidden="1" customHeight="1" spans="1:5">
      <c r="A1202" s="35" t="s">
        <v>2214</v>
      </c>
      <c r="B1202" s="39" t="s">
        <v>2215</v>
      </c>
      <c r="C1202" s="64">
        <f>SUM(C1203:C1212)</f>
        <v>0</v>
      </c>
      <c r="D1202" s="64"/>
      <c r="E1202" s="64">
        <f t="shared" si="18"/>
        <v>0</v>
      </c>
    </row>
    <row r="1203" ht="20.25" hidden="1" customHeight="1" spans="1:5">
      <c r="A1203" s="40" t="s">
        <v>2216</v>
      </c>
      <c r="B1203" s="41" t="s">
        <v>2217</v>
      </c>
      <c r="C1203" s="62">
        <f>IFERROR(VLOOKUP(A1203,Sheet1!A:E,5,0),0)</f>
        <v>0</v>
      </c>
      <c r="D1203" s="62"/>
      <c r="E1203" s="62">
        <f t="shared" si="18"/>
        <v>0</v>
      </c>
    </row>
    <row r="1204" ht="20.25" hidden="1" customHeight="1" spans="1:5">
      <c r="A1204" s="40" t="s">
        <v>2218</v>
      </c>
      <c r="B1204" s="41" t="s">
        <v>2219</v>
      </c>
      <c r="C1204" s="62">
        <f>IFERROR(VLOOKUP(A1204,Sheet1!A:E,5,0),0)</f>
        <v>0</v>
      </c>
      <c r="D1204" s="62"/>
      <c r="E1204" s="62">
        <f t="shared" si="18"/>
        <v>0</v>
      </c>
    </row>
    <row r="1205" ht="20.25" hidden="1" customHeight="1" spans="1:5">
      <c r="A1205" s="40" t="s">
        <v>2220</v>
      </c>
      <c r="B1205" s="41" t="s">
        <v>2221</v>
      </c>
      <c r="C1205" s="62">
        <f>IFERROR(VLOOKUP(A1205,Sheet1!A:E,5,0),0)</f>
        <v>0</v>
      </c>
      <c r="D1205" s="62"/>
      <c r="E1205" s="62">
        <f t="shared" si="18"/>
        <v>0</v>
      </c>
    </row>
    <row r="1206" ht="20.25" hidden="1" customHeight="1" spans="1:5">
      <c r="A1206" s="40" t="s">
        <v>2222</v>
      </c>
      <c r="B1206" s="41" t="s">
        <v>2223</v>
      </c>
      <c r="C1206" s="62">
        <f>IFERROR(VLOOKUP(A1206,Sheet1!A:E,5,0),0)</f>
        <v>0</v>
      </c>
      <c r="D1206" s="62"/>
      <c r="E1206" s="62">
        <f t="shared" si="18"/>
        <v>0</v>
      </c>
    </row>
    <row r="1207" ht="20.25" hidden="1" customHeight="1" spans="1:5">
      <c r="A1207" s="40" t="s">
        <v>2224</v>
      </c>
      <c r="B1207" s="41" t="s">
        <v>2225</v>
      </c>
      <c r="C1207" s="62">
        <f>IFERROR(VLOOKUP(A1207,Sheet1!A:E,5,0),0)</f>
        <v>0</v>
      </c>
      <c r="D1207" s="62"/>
      <c r="E1207" s="62">
        <f t="shared" si="18"/>
        <v>0</v>
      </c>
    </row>
    <row r="1208" ht="20.25" hidden="1" customHeight="1" spans="1:5">
      <c r="A1208" s="40" t="s">
        <v>2226</v>
      </c>
      <c r="B1208" s="41" t="s">
        <v>2227</v>
      </c>
      <c r="C1208" s="62">
        <f>IFERROR(VLOOKUP(A1208,Sheet1!A:E,5,0),0)</f>
        <v>0</v>
      </c>
      <c r="D1208" s="62"/>
      <c r="E1208" s="62">
        <f t="shared" si="18"/>
        <v>0</v>
      </c>
    </row>
    <row r="1209" ht="20.25" hidden="1" customHeight="1" spans="1:5">
      <c r="A1209" s="40" t="s">
        <v>2228</v>
      </c>
      <c r="B1209" s="41" t="s">
        <v>2229</v>
      </c>
      <c r="C1209" s="62">
        <f>IFERROR(VLOOKUP(A1209,Sheet1!A:E,5,0),0)</f>
        <v>0</v>
      </c>
      <c r="D1209" s="62"/>
      <c r="E1209" s="62">
        <f t="shared" si="18"/>
        <v>0</v>
      </c>
    </row>
    <row r="1210" ht="20.25" hidden="1" customHeight="1" spans="1:5">
      <c r="A1210" s="40" t="s">
        <v>2230</v>
      </c>
      <c r="B1210" s="41" t="s">
        <v>2231</v>
      </c>
      <c r="C1210" s="62">
        <f>IFERROR(VLOOKUP(A1210,Sheet1!A:E,5,0),0)</f>
        <v>0</v>
      </c>
      <c r="D1210" s="62"/>
      <c r="E1210" s="62">
        <f t="shared" si="18"/>
        <v>0</v>
      </c>
    </row>
    <row r="1211" ht="20.25" hidden="1" customHeight="1" spans="1:5">
      <c r="A1211" s="40" t="s">
        <v>2232</v>
      </c>
      <c r="B1211" s="41" t="s">
        <v>2233</v>
      </c>
      <c r="C1211" s="62">
        <f>IFERROR(VLOOKUP(A1211,Sheet1!A:E,5,0),0)</f>
        <v>0</v>
      </c>
      <c r="D1211" s="62"/>
      <c r="E1211" s="62">
        <f t="shared" si="18"/>
        <v>0</v>
      </c>
    </row>
    <row r="1212" ht="20.25" hidden="1" customHeight="1" spans="1:5">
      <c r="A1212" s="40" t="s">
        <v>2234</v>
      </c>
      <c r="B1212" s="41" t="s">
        <v>2235</v>
      </c>
      <c r="C1212" s="62">
        <f>IFERROR(VLOOKUP(A1212,Sheet1!A:E,5,0),0)</f>
        <v>0</v>
      </c>
      <c r="D1212" s="62"/>
      <c r="E1212" s="62">
        <f t="shared" si="18"/>
        <v>0</v>
      </c>
    </row>
    <row r="1213" ht="20.25" customHeight="1" spans="1:5">
      <c r="A1213" s="35" t="s">
        <v>2236</v>
      </c>
      <c r="B1213" s="39" t="s">
        <v>2237</v>
      </c>
      <c r="C1213" s="59">
        <f>SUM(C1214:C1216)</f>
        <v>670</v>
      </c>
      <c r="D1213" s="59">
        <v>307</v>
      </c>
      <c r="E1213" s="60">
        <f t="shared" si="18"/>
        <v>-28</v>
      </c>
    </row>
    <row r="1214" ht="20.25" customHeight="1" spans="1:5">
      <c r="A1214" s="40" t="s">
        <v>2238</v>
      </c>
      <c r="B1214" s="41" t="s">
        <v>2239</v>
      </c>
      <c r="C1214" s="65">
        <f>IFERROR(VLOOKUP(A1214,Sheet1!A:E,5,0),0)</f>
        <v>416</v>
      </c>
      <c r="D1214" s="65">
        <v>185</v>
      </c>
      <c r="E1214" s="67">
        <f t="shared" si="18"/>
        <v>-23</v>
      </c>
    </row>
    <row r="1215" ht="20.25" hidden="1" customHeight="1" spans="1:5">
      <c r="A1215" s="40" t="s">
        <v>2240</v>
      </c>
      <c r="B1215" s="41" t="s">
        <v>2241</v>
      </c>
      <c r="C1215" s="62">
        <f>IFERROR(VLOOKUP(A1215,Sheet1!A:E,5,0),0)</f>
        <v>0</v>
      </c>
      <c r="D1215" s="62"/>
      <c r="E1215" s="62">
        <f t="shared" si="18"/>
        <v>0</v>
      </c>
    </row>
    <row r="1216" ht="20.25" customHeight="1" spans="1:5">
      <c r="A1216" s="40" t="s">
        <v>2242</v>
      </c>
      <c r="B1216" s="41" t="s">
        <v>2243</v>
      </c>
      <c r="C1216" s="65">
        <f>IFERROR(VLOOKUP(A1216,Sheet1!A:E,5,0),0)</f>
        <v>254</v>
      </c>
      <c r="D1216" s="65">
        <v>122</v>
      </c>
      <c r="E1216" s="67">
        <f t="shared" si="18"/>
        <v>-5</v>
      </c>
    </row>
    <row r="1217" ht="20.25" hidden="1" customHeight="1" spans="1:5">
      <c r="A1217" s="35" t="s">
        <v>2244</v>
      </c>
      <c r="B1217" s="39" t="s">
        <v>2245</v>
      </c>
      <c r="C1217" s="64">
        <f>SUM(C1218:C1220)</f>
        <v>0</v>
      </c>
      <c r="D1217" s="64"/>
      <c r="E1217" s="64">
        <f t="shared" si="18"/>
        <v>0</v>
      </c>
    </row>
    <row r="1218" ht="20.25" hidden="1" customHeight="1" spans="1:5">
      <c r="A1218" s="40" t="s">
        <v>2246</v>
      </c>
      <c r="B1218" s="41" t="s">
        <v>2247</v>
      </c>
      <c r="C1218" s="62">
        <f>IFERROR(VLOOKUP(A1218,Sheet1!A:E,5,0),0)</f>
        <v>0</v>
      </c>
      <c r="D1218" s="62"/>
      <c r="E1218" s="62">
        <f t="shared" si="18"/>
        <v>0</v>
      </c>
    </row>
    <row r="1219" ht="20.25" hidden="1" customHeight="1" spans="1:5">
      <c r="A1219" s="40" t="s">
        <v>2248</v>
      </c>
      <c r="B1219" s="41" t="s">
        <v>2249</v>
      </c>
      <c r="C1219" s="62">
        <f>IFERROR(VLOOKUP(A1219,Sheet1!A:E,5,0),0)</f>
        <v>0</v>
      </c>
      <c r="D1219" s="62"/>
      <c r="E1219" s="62">
        <f t="shared" si="18"/>
        <v>0</v>
      </c>
    </row>
    <row r="1220" ht="20.25" hidden="1" customHeight="1" spans="1:5">
      <c r="A1220" s="40" t="s">
        <v>2250</v>
      </c>
      <c r="B1220" s="41" t="s">
        <v>2251</v>
      </c>
      <c r="C1220" s="62">
        <f>IFERROR(VLOOKUP(A1220,Sheet1!A:E,5,0),0)</f>
        <v>0</v>
      </c>
      <c r="D1220" s="62"/>
      <c r="E1220" s="62">
        <f t="shared" si="18"/>
        <v>0</v>
      </c>
    </row>
    <row r="1221" ht="20.25" hidden="1" customHeight="1" spans="1:5">
      <c r="A1221" s="35" t="s">
        <v>2252</v>
      </c>
      <c r="B1221" s="39" t="s">
        <v>2253</v>
      </c>
      <c r="C1221" s="64">
        <f>C1222+C1240+C1246+C1252</f>
        <v>0</v>
      </c>
      <c r="D1221" s="64"/>
      <c r="E1221" s="64">
        <f t="shared" si="18"/>
        <v>0</v>
      </c>
    </row>
    <row r="1222" ht="20.25" hidden="1" customHeight="1" spans="1:5">
      <c r="A1222" s="35" t="s">
        <v>2254</v>
      </c>
      <c r="B1222" s="39" t="s">
        <v>2255</v>
      </c>
      <c r="C1222" s="64">
        <f>SUM(C1223:C1239)</f>
        <v>0</v>
      </c>
      <c r="D1222" s="64"/>
      <c r="E1222" s="64">
        <f t="shared" si="18"/>
        <v>0</v>
      </c>
    </row>
    <row r="1223" ht="20.25" hidden="1" customHeight="1" spans="1:5">
      <c r="A1223" s="40" t="s">
        <v>2256</v>
      </c>
      <c r="B1223" s="41" t="s">
        <v>106</v>
      </c>
      <c r="C1223" s="62">
        <f>IFERROR(VLOOKUP(A1223,Sheet1!A:E,5,0),0)</f>
        <v>0</v>
      </c>
      <c r="D1223" s="62"/>
      <c r="E1223" s="62">
        <f t="shared" ref="E1223:E1286" si="19">D1223-C1223/2</f>
        <v>0</v>
      </c>
    </row>
    <row r="1224" ht="20.25" hidden="1" customHeight="1" spans="1:5">
      <c r="A1224" s="40" t="s">
        <v>2257</v>
      </c>
      <c r="B1224" s="41" t="s">
        <v>108</v>
      </c>
      <c r="C1224" s="62">
        <f>IFERROR(VLOOKUP(A1224,Sheet1!A:E,5,0),0)</f>
        <v>0</v>
      </c>
      <c r="D1224" s="62"/>
      <c r="E1224" s="62">
        <f t="shared" si="19"/>
        <v>0</v>
      </c>
    </row>
    <row r="1225" ht="20.25" hidden="1" customHeight="1" spans="1:5">
      <c r="A1225" s="40" t="s">
        <v>2258</v>
      </c>
      <c r="B1225" s="41" t="s">
        <v>110</v>
      </c>
      <c r="C1225" s="62">
        <f>IFERROR(VLOOKUP(A1225,Sheet1!A:E,5,0),0)</f>
        <v>0</v>
      </c>
      <c r="D1225" s="62"/>
      <c r="E1225" s="62">
        <f t="shared" si="19"/>
        <v>0</v>
      </c>
    </row>
    <row r="1226" ht="20.25" hidden="1" customHeight="1" spans="1:5">
      <c r="A1226" s="40" t="s">
        <v>2259</v>
      </c>
      <c r="B1226" s="41" t="s">
        <v>2260</v>
      </c>
      <c r="C1226" s="62">
        <f>IFERROR(VLOOKUP(A1226,Sheet1!A:E,5,0),0)</f>
        <v>0</v>
      </c>
      <c r="D1226" s="62"/>
      <c r="E1226" s="62">
        <f t="shared" si="19"/>
        <v>0</v>
      </c>
    </row>
    <row r="1227" ht="20.25" hidden="1" customHeight="1" spans="1:5">
      <c r="A1227" s="40" t="s">
        <v>2261</v>
      </c>
      <c r="B1227" s="41" t="s">
        <v>2262</v>
      </c>
      <c r="C1227" s="62">
        <f>IFERROR(VLOOKUP(A1227,Sheet1!A:E,5,0),0)</f>
        <v>0</v>
      </c>
      <c r="D1227" s="62"/>
      <c r="E1227" s="62">
        <f t="shared" si="19"/>
        <v>0</v>
      </c>
    </row>
    <row r="1228" ht="20.25" hidden="1" customHeight="1" spans="1:5">
      <c r="A1228" s="40" t="s">
        <v>2263</v>
      </c>
      <c r="B1228" s="41" t="s">
        <v>2264</v>
      </c>
      <c r="C1228" s="62">
        <f>IFERROR(VLOOKUP(A1228,Sheet1!A:E,5,0),0)</f>
        <v>0</v>
      </c>
      <c r="D1228" s="62"/>
      <c r="E1228" s="62">
        <f t="shared" si="19"/>
        <v>0</v>
      </c>
    </row>
    <row r="1229" ht="20.25" hidden="1" customHeight="1" spans="1:5">
      <c r="A1229" s="40" t="s">
        <v>2265</v>
      </c>
      <c r="B1229" s="41" t="s">
        <v>2266</v>
      </c>
      <c r="C1229" s="62">
        <f>IFERROR(VLOOKUP(A1229,Sheet1!A:E,5,0),0)</f>
        <v>0</v>
      </c>
      <c r="D1229" s="62"/>
      <c r="E1229" s="62">
        <f t="shared" si="19"/>
        <v>0</v>
      </c>
    </row>
    <row r="1230" ht="20.25" hidden="1" customHeight="1" spans="1:5">
      <c r="A1230" s="40" t="s">
        <v>2267</v>
      </c>
      <c r="B1230" s="41" t="s">
        <v>2268</v>
      </c>
      <c r="C1230" s="62">
        <f>IFERROR(VLOOKUP(A1230,Sheet1!A:E,5,0),0)</f>
        <v>0</v>
      </c>
      <c r="D1230" s="62"/>
      <c r="E1230" s="62">
        <f t="shared" si="19"/>
        <v>0</v>
      </c>
    </row>
    <row r="1231" ht="20.25" hidden="1" customHeight="1" spans="1:5">
      <c r="A1231" s="40" t="s">
        <v>2269</v>
      </c>
      <c r="B1231" s="41" t="s">
        <v>2270</v>
      </c>
      <c r="C1231" s="62">
        <f>IFERROR(VLOOKUP(A1231,Sheet1!A:E,5,0),0)</f>
        <v>0</v>
      </c>
      <c r="D1231" s="62"/>
      <c r="E1231" s="62">
        <f t="shared" si="19"/>
        <v>0</v>
      </c>
    </row>
    <row r="1232" ht="20.25" hidden="1" customHeight="1" spans="1:5">
      <c r="A1232" s="40" t="s">
        <v>2271</v>
      </c>
      <c r="B1232" s="41" t="s">
        <v>2272</v>
      </c>
      <c r="C1232" s="62">
        <f>IFERROR(VLOOKUP(A1232,Sheet1!A:E,5,0),0)</f>
        <v>0</v>
      </c>
      <c r="D1232" s="62"/>
      <c r="E1232" s="62">
        <f t="shared" si="19"/>
        <v>0</v>
      </c>
    </row>
    <row r="1233" ht="20.25" hidden="1" customHeight="1" spans="1:5">
      <c r="A1233" s="40" t="s">
        <v>2273</v>
      </c>
      <c r="B1233" s="41" t="s">
        <v>2274</v>
      </c>
      <c r="C1233" s="62">
        <f>IFERROR(VLOOKUP(A1233,Sheet1!A:E,5,0),0)</f>
        <v>0</v>
      </c>
      <c r="D1233" s="62"/>
      <c r="E1233" s="62">
        <f t="shared" si="19"/>
        <v>0</v>
      </c>
    </row>
    <row r="1234" ht="20.25" hidden="1" customHeight="1" spans="1:5">
      <c r="A1234" s="40" t="s">
        <v>2275</v>
      </c>
      <c r="B1234" s="41" t="s">
        <v>2276</v>
      </c>
      <c r="C1234" s="62">
        <f>IFERROR(VLOOKUP(A1234,Sheet1!A:E,5,0),0)</f>
        <v>0</v>
      </c>
      <c r="D1234" s="62"/>
      <c r="E1234" s="62">
        <f t="shared" si="19"/>
        <v>0</v>
      </c>
    </row>
    <row r="1235" ht="20.25" hidden="1" customHeight="1" spans="1:5">
      <c r="A1235" s="40" t="s">
        <v>2277</v>
      </c>
      <c r="B1235" s="41" t="s">
        <v>2278</v>
      </c>
      <c r="C1235" s="62">
        <f>IFERROR(VLOOKUP(A1235,Sheet1!A:E,5,0),0)</f>
        <v>0</v>
      </c>
      <c r="D1235" s="62"/>
      <c r="E1235" s="62">
        <f t="shared" si="19"/>
        <v>0</v>
      </c>
    </row>
    <row r="1236" ht="20.25" hidden="1" customHeight="1" spans="1:5">
      <c r="A1236" s="40" t="s">
        <v>2279</v>
      </c>
      <c r="B1236" s="41" t="s">
        <v>2280</v>
      </c>
      <c r="C1236" s="62">
        <f>IFERROR(VLOOKUP(A1236,Sheet1!A:E,5,0),0)</f>
        <v>0</v>
      </c>
      <c r="D1236" s="62"/>
      <c r="E1236" s="62">
        <f t="shared" si="19"/>
        <v>0</v>
      </c>
    </row>
    <row r="1237" ht="20.25" hidden="1" customHeight="1" spans="1:5">
      <c r="A1237" s="40" t="s">
        <v>2281</v>
      </c>
      <c r="B1237" s="41" t="s">
        <v>2282</v>
      </c>
      <c r="C1237" s="62">
        <f>IFERROR(VLOOKUP(A1237,Sheet1!A:E,5,0),0)</f>
        <v>0</v>
      </c>
      <c r="D1237" s="62"/>
      <c r="E1237" s="62">
        <f t="shared" si="19"/>
        <v>0</v>
      </c>
    </row>
    <row r="1238" ht="20.25" hidden="1" customHeight="1" spans="1:5">
      <c r="A1238" s="40" t="s">
        <v>2283</v>
      </c>
      <c r="B1238" s="41" t="s">
        <v>124</v>
      </c>
      <c r="C1238" s="62">
        <f>IFERROR(VLOOKUP(A1238,Sheet1!A:E,5,0),0)</f>
        <v>0</v>
      </c>
      <c r="D1238" s="62"/>
      <c r="E1238" s="62">
        <f t="shared" si="19"/>
        <v>0</v>
      </c>
    </row>
    <row r="1239" ht="20.25" hidden="1" customHeight="1" spans="1:5">
      <c r="A1239" s="40" t="s">
        <v>2284</v>
      </c>
      <c r="B1239" s="41" t="s">
        <v>2285</v>
      </c>
      <c r="C1239" s="62">
        <f>IFERROR(VLOOKUP(A1239,Sheet1!A:E,5,0),0)</f>
        <v>0</v>
      </c>
      <c r="D1239" s="62"/>
      <c r="E1239" s="62">
        <f t="shared" si="19"/>
        <v>0</v>
      </c>
    </row>
    <row r="1240" s="45" customFormat="1" ht="20.25" hidden="1" customHeight="1" spans="1:8">
      <c r="A1240" s="35" t="s">
        <v>2286</v>
      </c>
      <c r="B1240" s="39" t="s">
        <v>2287</v>
      </c>
      <c r="C1240" s="64">
        <f>SUM(C1241:C1245)</f>
        <v>0</v>
      </c>
      <c r="D1240" s="64"/>
      <c r="E1240" s="64">
        <f t="shared" si="19"/>
        <v>0</v>
      </c>
      <c r="H1240" s="73"/>
    </row>
    <row r="1241" ht="20.25" hidden="1" customHeight="1" spans="1:5">
      <c r="A1241" s="40" t="s">
        <v>2288</v>
      </c>
      <c r="B1241" s="41" t="s">
        <v>2289</v>
      </c>
      <c r="C1241" s="62">
        <f>IFERROR(VLOOKUP(A1241,Sheet1!A:E,5,0),0)</f>
        <v>0</v>
      </c>
      <c r="D1241" s="62"/>
      <c r="E1241" s="62">
        <f t="shared" si="19"/>
        <v>0</v>
      </c>
    </row>
    <row r="1242" ht="20.25" hidden="1" customHeight="1" spans="1:5">
      <c r="A1242" s="40" t="s">
        <v>2290</v>
      </c>
      <c r="B1242" s="41" t="s">
        <v>2291</v>
      </c>
      <c r="C1242" s="62">
        <f>IFERROR(VLOOKUP(A1242,Sheet1!A:E,5,0),0)</f>
        <v>0</v>
      </c>
      <c r="D1242" s="62"/>
      <c r="E1242" s="62">
        <f t="shared" si="19"/>
        <v>0</v>
      </c>
    </row>
    <row r="1243" ht="20.25" hidden="1" customHeight="1" spans="1:5">
      <c r="A1243" s="40" t="s">
        <v>2292</v>
      </c>
      <c r="B1243" s="41" t="s">
        <v>2293</v>
      </c>
      <c r="C1243" s="62">
        <f>IFERROR(VLOOKUP(A1243,Sheet1!A:E,5,0),0)</f>
        <v>0</v>
      </c>
      <c r="D1243" s="62"/>
      <c r="E1243" s="62">
        <f t="shared" si="19"/>
        <v>0</v>
      </c>
    </row>
    <row r="1244" ht="20.25" hidden="1" customHeight="1" spans="1:5">
      <c r="A1244" s="40" t="s">
        <v>2294</v>
      </c>
      <c r="B1244" s="41" t="s">
        <v>2295</v>
      </c>
      <c r="C1244" s="62">
        <f>IFERROR(VLOOKUP(A1244,Sheet1!A:E,5,0),0)</f>
        <v>0</v>
      </c>
      <c r="D1244" s="62"/>
      <c r="E1244" s="62">
        <f t="shared" si="19"/>
        <v>0</v>
      </c>
    </row>
    <row r="1245" ht="20.25" hidden="1" customHeight="1" spans="1:5">
      <c r="A1245" s="40" t="s">
        <v>2296</v>
      </c>
      <c r="B1245" s="41" t="s">
        <v>2297</v>
      </c>
      <c r="C1245" s="62">
        <f>IFERROR(VLOOKUP(A1245,Sheet1!A:E,5,0),0)</f>
        <v>0</v>
      </c>
      <c r="D1245" s="62"/>
      <c r="E1245" s="62">
        <f t="shared" si="19"/>
        <v>0</v>
      </c>
    </row>
    <row r="1246" ht="20.25" hidden="1" customHeight="1" spans="1:5">
      <c r="A1246" s="35" t="s">
        <v>2298</v>
      </c>
      <c r="B1246" s="39" t="s">
        <v>2299</v>
      </c>
      <c r="C1246" s="64">
        <f>SUM(C1247:C1251)</f>
        <v>0</v>
      </c>
      <c r="D1246" s="64"/>
      <c r="E1246" s="64">
        <f t="shared" si="19"/>
        <v>0</v>
      </c>
    </row>
    <row r="1247" ht="20.25" hidden="1" customHeight="1" spans="1:5">
      <c r="A1247" s="40" t="s">
        <v>2300</v>
      </c>
      <c r="B1247" s="41" t="s">
        <v>2301</v>
      </c>
      <c r="C1247" s="62">
        <f>IFERROR(VLOOKUP(A1247,Sheet1!A:E,5,0),0)</f>
        <v>0</v>
      </c>
      <c r="D1247" s="62"/>
      <c r="E1247" s="62">
        <f t="shared" si="19"/>
        <v>0</v>
      </c>
    </row>
    <row r="1248" ht="20.25" hidden="1" customHeight="1" spans="1:5">
      <c r="A1248" s="40" t="s">
        <v>2302</v>
      </c>
      <c r="B1248" s="41" t="s">
        <v>2303</v>
      </c>
      <c r="C1248" s="62">
        <f>IFERROR(VLOOKUP(A1248,Sheet1!A:E,5,0),0)</f>
        <v>0</v>
      </c>
      <c r="D1248" s="62"/>
      <c r="E1248" s="62">
        <f t="shared" si="19"/>
        <v>0</v>
      </c>
    </row>
    <row r="1249" ht="20.25" hidden="1" customHeight="1" spans="1:5">
      <c r="A1249" s="40" t="s">
        <v>2304</v>
      </c>
      <c r="B1249" s="41" t="s">
        <v>2305</v>
      </c>
      <c r="C1249" s="62">
        <f>IFERROR(VLOOKUP(A1249,Sheet1!A:E,5,0),0)</f>
        <v>0</v>
      </c>
      <c r="D1249" s="62"/>
      <c r="E1249" s="62">
        <f t="shared" si="19"/>
        <v>0</v>
      </c>
    </row>
    <row r="1250" ht="20.25" hidden="1" customHeight="1" spans="1:5">
      <c r="A1250" s="40" t="s">
        <v>2306</v>
      </c>
      <c r="B1250" s="41" t="s">
        <v>2307</v>
      </c>
      <c r="C1250" s="62">
        <f>IFERROR(VLOOKUP(A1250,Sheet1!A:E,5,0),0)</f>
        <v>0</v>
      </c>
      <c r="D1250" s="62"/>
      <c r="E1250" s="62">
        <f t="shared" si="19"/>
        <v>0</v>
      </c>
    </row>
    <row r="1251" ht="20.25" hidden="1" customHeight="1" spans="1:5">
      <c r="A1251" s="40" t="s">
        <v>2308</v>
      </c>
      <c r="B1251" s="41" t="s">
        <v>2309</v>
      </c>
      <c r="C1251" s="62">
        <f>IFERROR(VLOOKUP(A1251,Sheet1!A:E,5,0),0)</f>
        <v>0</v>
      </c>
      <c r="D1251" s="62"/>
      <c r="E1251" s="62">
        <f t="shared" si="19"/>
        <v>0</v>
      </c>
    </row>
    <row r="1252" ht="20.25" hidden="1" customHeight="1" spans="1:5">
      <c r="A1252" s="35" t="s">
        <v>2310</v>
      </c>
      <c r="B1252" s="39" t="s">
        <v>2311</v>
      </c>
      <c r="C1252" s="64">
        <f>SUM(C1253:C1263)</f>
        <v>0</v>
      </c>
      <c r="D1252" s="64"/>
      <c r="E1252" s="64">
        <f t="shared" si="19"/>
        <v>0</v>
      </c>
    </row>
    <row r="1253" ht="20.25" hidden="1" customHeight="1" spans="1:5">
      <c r="A1253" s="40" t="s">
        <v>2312</v>
      </c>
      <c r="B1253" s="41" t="s">
        <v>2313</v>
      </c>
      <c r="C1253" s="62">
        <f>IFERROR(VLOOKUP(A1253,Sheet1!A:E,5,0),0)</f>
        <v>0</v>
      </c>
      <c r="D1253" s="62"/>
      <c r="E1253" s="62">
        <f t="shared" si="19"/>
        <v>0</v>
      </c>
    </row>
    <row r="1254" ht="20.25" hidden="1" customHeight="1" spans="1:5">
      <c r="A1254" s="40" t="s">
        <v>2314</v>
      </c>
      <c r="B1254" s="41" t="s">
        <v>2315</v>
      </c>
      <c r="C1254" s="62">
        <f>IFERROR(VLOOKUP(A1254,Sheet1!A:E,5,0),0)</f>
        <v>0</v>
      </c>
      <c r="D1254" s="62"/>
      <c r="E1254" s="62">
        <f t="shared" si="19"/>
        <v>0</v>
      </c>
    </row>
    <row r="1255" ht="20.25" hidden="1" customHeight="1" spans="1:5">
      <c r="A1255" s="40" t="s">
        <v>2316</v>
      </c>
      <c r="B1255" s="41" t="s">
        <v>2317</v>
      </c>
      <c r="C1255" s="62">
        <f>IFERROR(VLOOKUP(A1255,Sheet1!A:E,5,0),0)</f>
        <v>0</v>
      </c>
      <c r="D1255" s="62"/>
      <c r="E1255" s="62">
        <f t="shared" si="19"/>
        <v>0</v>
      </c>
    </row>
    <row r="1256" ht="20.25" hidden="1" customHeight="1" spans="1:5">
      <c r="A1256" s="40" t="s">
        <v>2318</v>
      </c>
      <c r="B1256" s="41" t="s">
        <v>2319</v>
      </c>
      <c r="C1256" s="62">
        <f>IFERROR(VLOOKUP(A1256,Sheet1!A:E,5,0),0)</f>
        <v>0</v>
      </c>
      <c r="D1256" s="62"/>
      <c r="E1256" s="62">
        <f t="shared" si="19"/>
        <v>0</v>
      </c>
    </row>
    <row r="1257" ht="20.25" hidden="1" customHeight="1" spans="1:5">
      <c r="A1257" s="40" t="s">
        <v>2320</v>
      </c>
      <c r="B1257" s="41" t="s">
        <v>2321</v>
      </c>
      <c r="C1257" s="62">
        <f>IFERROR(VLOOKUP(A1257,Sheet1!A:E,5,0),0)</f>
        <v>0</v>
      </c>
      <c r="D1257" s="62"/>
      <c r="E1257" s="62">
        <f t="shared" si="19"/>
        <v>0</v>
      </c>
    </row>
    <row r="1258" ht="20.25" hidden="1" customHeight="1" spans="1:5">
      <c r="A1258" s="40" t="s">
        <v>2322</v>
      </c>
      <c r="B1258" s="41" t="s">
        <v>2323</v>
      </c>
      <c r="C1258" s="62">
        <f>IFERROR(VLOOKUP(A1258,Sheet1!A:E,5,0),0)</f>
        <v>0</v>
      </c>
      <c r="D1258" s="62"/>
      <c r="E1258" s="62">
        <f t="shared" si="19"/>
        <v>0</v>
      </c>
    </row>
    <row r="1259" ht="20.25" hidden="1" customHeight="1" spans="1:5">
      <c r="A1259" s="40" t="s">
        <v>2324</v>
      </c>
      <c r="B1259" s="41" t="s">
        <v>2325</v>
      </c>
      <c r="C1259" s="62">
        <f>IFERROR(VLOOKUP(A1259,Sheet1!A:E,5,0),0)</f>
        <v>0</v>
      </c>
      <c r="D1259" s="62"/>
      <c r="E1259" s="62">
        <f t="shared" si="19"/>
        <v>0</v>
      </c>
    </row>
    <row r="1260" ht="20.25" hidden="1" customHeight="1" spans="1:5">
      <c r="A1260" s="40" t="s">
        <v>2326</v>
      </c>
      <c r="B1260" s="41" t="s">
        <v>2327</v>
      </c>
      <c r="C1260" s="62">
        <f>IFERROR(VLOOKUP(A1260,Sheet1!A:E,5,0),0)</f>
        <v>0</v>
      </c>
      <c r="D1260" s="62"/>
      <c r="E1260" s="62">
        <f t="shared" si="19"/>
        <v>0</v>
      </c>
    </row>
    <row r="1261" ht="20.25" hidden="1" customHeight="1" spans="1:5">
      <c r="A1261" s="40" t="s">
        <v>2328</v>
      </c>
      <c r="B1261" s="41" t="s">
        <v>2329</v>
      </c>
      <c r="C1261" s="62">
        <f>IFERROR(VLOOKUP(A1261,Sheet1!A:E,5,0),0)</f>
        <v>0</v>
      </c>
      <c r="D1261" s="62"/>
      <c r="E1261" s="62">
        <f t="shared" si="19"/>
        <v>0</v>
      </c>
    </row>
    <row r="1262" ht="20.25" hidden="1" customHeight="1" spans="1:5">
      <c r="A1262" s="40" t="s">
        <v>2330</v>
      </c>
      <c r="B1262" s="41" t="s">
        <v>2331</v>
      </c>
      <c r="C1262" s="62">
        <f>IFERROR(VLOOKUP(A1262,Sheet1!A:E,5,0),0)</f>
        <v>0</v>
      </c>
      <c r="D1262" s="62"/>
      <c r="E1262" s="62">
        <f t="shared" si="19"/>
        <v>0</v>
      </c>
    </row>
    <row r="1263" ht="20.25" hidden="1" customHeight="1" spans="1:5">
      <c r="A1263" s="40" t="s">
        <v>2332</v>
      </c>
      <c r="B1263" s="41" t="s">
        <v>2333</v>
      </c>
      <c r="C1263" s="62">
        <f>IFERROR(VLOOKUP(A1263,Sheet1!A:E,5,0),0)</f>
        <v>0</v>
      </c>
      <c r="D1263" s="62"/>
      <c r="E1263" s="62">
        <f t="shared" si="19"/>
        <v>0</v>
      </c>
    </row>
    <row r="1264" ht="20.25" customHeight="1" spans="1:5">
      <c r="A1264" s="35" t="s">
        <v>2334</v>
      </c>
      <c r="B1264" s="39" t="s">
        <v>24</v>
      </c>
      <c r="C1264" s="59">
        <f>C1265+C1277+C1283+C1289+C1297+C1310+C1314+C1318</f>
        <v>20</v>
      </c>
      <c r="D1264" s="59">
        <v>32</v>
      </c>
      <c r="E1264" s="60">
        <f t="shared" si="19"/>
        <v>22</v>
      </c>
    </row>
    <row r="1265" ht="20.25" hidden="1" customHeight="1" spans="1:5">
      <c r="A1265" s="35" t="s">
        <v>2335</v>
      </c>
      <c r="B1265" s="39" t="s">
        <v>2336</v>
      </c>
      <c r="C1265" s="64">
        <f>SUM(C1266:C1276)</f>
        <v>0</v>
      </c>
      <c r="D1265" s="69"/>
      <c r="E1265" s="69">
        <f t="shared" si="19"/>
        <v>0</v>
      </c>
    </row>
    <row r="1266" ht="20.25" hidden="1" customHeight="1" spans="1:5">
      <c r="A1266" s="40" t="s">
        <v>2337</v>
      </c>
      <c r="B1266" s="41" t="s">
        <v>106</v>
      </c>
      <c r="C1266" s="62">
        <f>IFERROR(VLOOKUP(A1266,Sheet1!A:E,5,0),0)</f>
        <v>0</v>
      </c>
      <c r="D1266" s="62"/>
      <c r="E1266" s="62">
        <f t="shared" si="19"/>
        <v>0</v>
      </c>
    </row>
    <row r="1267" ht="20.25" hidden="1" customHeight="1" spans="1:5">
      <c r="A1267" s="40" t="s">
        <v>2338</v>
      </c>
      <c r="B1267" s="41" t="s">
        <v>108</v>
      </c>
      <c r="C1267" s="62">
        <f>IFERROR(VLOOKUP(A1267,Sheet1!A:E,5,0),0)</f>
        <v>0</v>
      </c>
      <c r="D1267" s="62"/>
      <c r="E1267" s="62">
        <f t="shared" si="19"/>
        <v>0</v>
      </c>
    </row>
    <row r="1268" ht="20.25" hidden="1" customHeight="1" spans="1:5">
      <c r="A1268" s="40" t="s">
        <v>2339</v>
      </c>
      <c r="B1268" s="41" t="s">
        <v>110</v>
      </c>
      <c r="C1268" s="62">
        <f>IFERROR(VLOOKUP(A1268,Sheet1!A:E,5,0),0)</f>
        <v>0</v>
      </c>
      <c r="D1268" s="62"/>
      <c r="E1268" s="62">
        <f t="shared" si="19"/>
        <v>0</v>
      </c>
    </row>
    <row r="1269" ht="20.25" hidden="1" customHeight="1" spans="1:5">
      <c r="A1269" s="40" t="s">
        <v>2340</v>
      </c>
      <c r="B1269" s="41" t="s">
        <v>2341</v>
      </c>
      <c r="C1269" s="62">
        <f>IFERROR(VLOOKUP(A1269,Sheet1!A:E,5,0),0)</f>
        <v>0</v>
      </c>
      <c r="D1269" s="62"/>
      <c r="E1269" s="62">
        <f t="shared" si="19"/>
        <v>0</v>
      </c>
    </row>
    <row r="1270" ht="20.25" hidden="1" customHeight="1" spans="1:5">
      <c r="A1270" s="40" t="s">
        <v>2342</v>
      </c>
      <c r="B1270" s="41" t="s">
        <v>2343</v>
      </c>
      <c r="C1270" s="62">
        <f>IFERROR(VLOOKUP(A1270,Sheet1!A:E,5,0),0)</f>
        <v>0</v>
      </c>
      <c r="D1270" s="62"/>
      <c r="E1270" s="62">
        <f t="shared" si="19"/>
        <v>0</v>
      </c>
    </row>
    <row r="1271" ht="20.25" hidden="1" customHeight="1" spans="1:5">
      <c r="A1271" s="40" t="s">
        <v>2344</v>
      </c>
      <c r="B1271" s="41" t="s">
        <v>2345</v>
      </c>
      <c r="C1271" s="62">
        <f>IFERROR(VLOOKUP(A1271,Sheet1!A:E,5,0),0)</f>
        <v>0</v>
      </c>
      <c r="D1271" s="68"/>
      <c r="E1271" s="68">
        <f t="shared" si="19"/>
        <v>0</v>
      </c>
    </row>
    <row r="1272" ht="20.25" hidden="1" customHeight="1" spans="1:5">
      <c r="A1272" s="40" t="s">
        <v>2346</v>
      </c>
      <c r="B1272" s="41" t="s">
        <v>2347</v>
      </c>
      <c r="C1272" s="62">
        <f>IFERROR(VLOOKUP(A1272,Sheet1!A:E,5,0),0)</f>
        <v>0</v>
      </c>
      <c r="D1272" s="62"/>
      <c r="E1272" s="62">
        <f t="shared" si="19"/>
        <v>0</v>
      </c>
    </row>
    <row r="1273" ht="20.25" hidden="1" customHeight="1" spans="1:5">
      <c r="A1273" s="40" t="s">
        <v>2348</v>
      </c>
      <c r="B1273" s="41" t="s">
        <v>2349</v>
      </c>
      <c r="C1273" s="62">
        <f>IFERROR(VLOOKUP(A1273,Sheet1!A:E,5,0),0)</f>
        <v>0</v>
      </c>
      <c r="D1273" s="62"/>
      <c r="E1273" s="62">
        <f t="shared" si="19"/>
        <v>0</v>
      </c>
    </row>
    <row r="1274" ht="20.25" hidden="1" customHeight="1" spans="1:5">
      <c r="A1274" s="40" t="s">
        <v>2350</v>
      </c>
      <c r="B1274" s="41" t="s">
        <v>2351</v>
      </c>
      <c r="C1274" s="62">
        <f>IFERROR(VLOOKUP(A1274,Sheet1!A:E,5,0),0)</f>
        <v>0</v>
      </c>
      <c r="D1274" s="62"/>
      <c r="E1274" s="62">
        <f t="shared" si="19"/>
        <v>0</v>
      </c>
    </row>
    <row r="1275" ht="20.25" hidden="1" customHeight="1" spans="1:5">
      <c r="A1275" s="40" t="s">
        <v>2352</v>
      </c>
      <c r="B1275" s="41" t="s">
        <v>124</v>
      </c>
      <c r="C1275" s="62">
        <f>IFERROR(VLOOKUP(A1275,Sheet1!A:E,5,0),0)</f>
        <v>0</v>
      </c>
      <c r="D1275" s="62"/>
      <c r="E1275" s="62">
        <f t="shared" si="19"/>
        <v>0</v>
      </c>
    </row>
    <row r="1276" ht="20.25" hidden="1" customHeight="1" spans="1:5">
      <c r="A1276" s="40" t="s">
        <v>2353</v>
      </c>
      <c r="B1276" s="41" t="s">
        <v>2354</v>
      </c>
      <c r="C1276" s="62">
        <f>IFERROR(VLOOKUP(A1276,Sheet1!A:E,5,0),0)</f>
        <v>0</v>
      </c>
      <c r="D1276" s="62"/>
      <c r="E1276" s="62">
        <f t="shared" si="19"/>
        <v>0</v>
      </c>
    </row>
    <row r="1277" ht="20.25" customHeight="1" spans="1:5">
      <c r="A1277" s="35" t="s">
        <v>2355</v>
      </c>
      <c r="B1277" s="39" t="s">
        <v>2356</v>
      </c>
      <c r="C1277" s="59">
        <f>SUM(C1278:C1282)</f>
        <v>20</v>
      </c>
      <c r="D1277" s="59">
        <v>32</v>
      </c>
      <c r="E1277" s="60">
        <f t="shared" si="19"/>
        <v>22</v>
      </c>
    </row>
    <row r="1278" ht="20.25" hidden="1" customHeight="1" spans="1:5">
      <c r="A1278" s="40" t="s">
        <v>2357</v>
      </c>
      <c r="B1278" s="41" t="s">
        <v>106</v>
      </c>
      <c r="C1278" s="62">
        <f>IFERROR(VLOOKUP(A1278,Sheet1!A:E,5,0),0)</f>
        <v>0</v>
      </c>
      <c r="D1278" s="62"/>
      <c r="E1278" s="62">
        <f t="shared" si="19"/>
        <v>0</v>
      </c>
    </row>
    <row r="1279" ht="20.25" hidden="1" customHeight="1" spans="1:5">
      <c r="A1279" s="40" t="s">
        <v>2358</v>
      </c>
      <c r="B1279" s="41" t="s">
        <v>108</v>
      </c>
      <c r="C1279" s="62">
        <f>IFERROR(VLOOKUP(A1279,Sheet1!A:E,5,0),0)</f>
        <v>0</v>
      </c>
      <c r="D1279" s="62"/>
      <c r="E1279" s="62">
        <f t="shared" si="19"/>
        <v>0</v>
      </c>
    </row>
    <row r="1280" ht="20.25" hidden="1" customHeight="1" spans="1:5">
      <c r="A1280" s="40" t="s">
        <v>2359</v>
      </c>
      <c r="B1280" s="41" t="s">
        <v>110</v>
      </c>
      <c r="C1280" s="62">
        <f>IFERROR(VLOOKUP(A1280,Sheet1!A:E,5,0),0)</f>
        <v>0</v>
      </c>
      <c r="D1280" s="62"/>
      <c r="E1280" s="62">
        <f t="shared" si="19"/>
        <v>0</v>
      </c>
    </row>
    <row r="1281" ht="20.25" customHeight="1" spans="1:5">
      <c r="A1281" s="40" t="s">
        <v>2360</v>
      </c>
      <c r="B1281" s="41" t="s">
        <v>2361</v>
      </c>
      <c r="C1281" s="65">
        <f>IFERROR(VLOOKUP(A1281,Sheet1!A:E,5,0),0)</f>
        <v>20</v>
      </c>
      <c r="D1281" s="65">
        <v>32</v>
      </c>
      <c r="E1281" s="67">
        <f t="shared" si="19"/>
        <v>22</v>
      </c>
    </row>
    <row r="1282" ht="20.25" hidden="1" customHeight="1" spans="1:5">
      <c r="A1282" s="40" t="s">
        <v>2362</v>
      </c>
      <c r="B1282" s="41" t="s">
        <v>2363</v>
      </c>
      <c r="C1282" s="62">
        <f>IFERROR(VLOOKUP(A1282,Sheet1!A:E,5,0),0)</f>
        <v>0</v>
      </c>
      <c r="D1282" s="62"/>
      <c r="E1282" s="62">
        <f t="shared" si="19"/>
        <v>0</v>
      </c>
    </row>
    <row r="1283" ht="20.25" hidden="1" customHeight="1" spans="1:5">
      <c r="A1283" s="35" t="s">
        <v>2364</v>
      </c>
      <c r="B1283" s="39" t="s">
        <v>2365</v>
      </c>
      <c r="C1283" s="64">
        <f>SUM(C1284:C1288)</f>
        <v>0</v>
      </c>
      <c r="D1283" s="64"/>
      <c r="E1283" s="64">
        <f t="shared" si="19"/>
        <v>0</v>
      </c>
    </row>
    <row r="1284" ht="20.25" hidden="1" customHeight="1" spans="1:5">
      <c r="A1284" s="40" t="s">
        <v>2366</v>
      </c>
      <c r="B1284" s="41" t="s">
        <v>106</v>
      </c>
      <c r="C1284" s="62">
        <f>IFERROR(VLOOKUP(A1284,Sheet1!A:E,5,0),0)</f>
        <v>0</v>
      </c>
      <c r="D1284" s="62"/>
      <c r="E1284" s="62">
        <f t="shared" si="19"/>
        <v>0</v>
      </c>
    </row>
    <row r="1285" ht="20.25" hidden="1" customHeight="1" spans="1:5">
      <c r="A1285" s="40" t="s">
        <v>2367</v>
      </c>
      <c r="B1285" s="41" t="s">
        <v>108</v>
      </c>
      <c r="C1285" s="62">
        <f>IFERROR(VLOOKUP(A1285,Sheet1!A:E,5,0),0)</f>
        <v>0</v>
      </c>
      <c r="D1285" s="62"/>
      <c r="E1285" s="62">
        <f t="shared" si="19"/>
        <v>0</v>
      </c>
    </row>
    <row r="1286" ht="20.25" hidden="1" customHeight="1" spans="1:5">
      <c r="A1286" s="40" t="s">
        <v>2368</v>
      </c>
      <c r="B1286" s="41" t="s">
        <v>110</v>
      </c>
      <c r="C1286" s="62">
        <f>IFERROR(VLOOKUP(A1286,Sheet1!A:E,5,0),0)</f>
        <v>0</v>
      </c>
      <c r="D1286" s="62"/>
      <c r="E1286" s="62">
        <f t="shared" si="19"/>
        <v>0</v>
      </c>
    </row>
    <row r="1287" ht="20.25" hidden="1" customHeight="1" spans="1:5">
      <c r="A1287" s="40" t="s">
        <v>2369</v>
      </c>
      <c r="B1287" s="41" t="s">
        <v>2370</v>
      </c>
      <c r="C1287" s="62">
        <f>IFERROR(VLOOKUP(A1287,Sheet1!A:E,5,0),0)</f>
        <v>0</v>
      </c>
      <c r="D1287" s="62"/>
      <c r="E1287" s="62">
        <f t="shared" ref="E1287:E1350" si="20">D1287-C1287/2</f>
        <v>0</v>
      </c>
    </row>
    <row r="1288" ht="20.25" hidden="1" customHeight="1" spans="1:5">
      <c r="A1288" s="40" t="s">
        <v>2371</v>
      </c>
      <c r="B1288" s="41" t="s">
        <v>2372</v>
      </c>
      <c r="C1288" s="62">
        <f>IFERROR(VLOOKUP(A1288,Sheet1!A:E,5,0),0)</f>
        <v>0</v>
      </c>
      <c r="D1288" s="62"/>
      <c r="E1288" s="62">
        <f t="shared" si="20"/>
        <v>0</v>
      </c>
    </row>
    <row r="1289" ht="20.25" hidden="1" customHeight="1" spans="1:5">
      <c r="A1289" s="35" t="s">
        <v>2373</v>
      </c>
      <c r="B1289" s="39" t="s">
        <v>2374</v>
      </c>
      <c r="C1289" s="64">
        <f>SUM(C1290:C1296)</f>
        <v>0</v>
      </c>
      <c r="D1289" s="64"/>
      <c r="E1289" s="64">
        <f t="shared" si="20"/>
        <v>0</v>
      </c>
    </row>
    <row r="1290" ht="20.25" hidden="1" customHeight="1" spans="1:5">
      <c r="A1290" s="40" t="s">
        <v>2375</v>
      </c>
      <c r="B1290" s="41" t="s">
        <v>106</v>
      </c>
      <c r="C1290" s="62">
        <f>IFERROR(VLOOKUP(A1290,Sheet1!A:E,5,0),0)</f>
        <v>0</v>
      </c>
      <c r="D1290" s="62"/>
      <c r="E1290" s="62">
        <f t="shared" si="20"/>
        <v>0</v>
      </c>
    </row>
    <row r="1291" ht="20.25" hidden="1" customHeight="1" spans="1:5">
      <c r="A1291" s="40" t="s">
        <v>2376</v>
      </c>
      <c r="B1291" s="41" t="s">
        <v>108</v>
      </c>
      <c r="C1291" s="62">
        <f>IFERROR(VLOOKUP(A1291,Sheet1!A:E,5,0),0)</f>
        <v>0</v>
      </c>
      <c r="D1291" s="62"/>
      <c r="E1291" s="62">
        <f t="shared" si="20"/>
        <v>0</v>
      </c>
    </row>
    <row r="1292" ht="20.25" hidden="1" customHeight="1" spans="1:5">
      <c r="A1292" s="40" t="s">
        <v>2377</v>
      </c>
      <c r="B1292" s="41" t="s">
        <v>110</v>
      </c>
      <c r="C1292" s="62">
        <f>IFERROR(VLOOKUP(A1292,Sheet1!A:E,5,0),0)</f>
        <v>0</v>
      </c>
      <c r="D1292" s="62"/>
      <c r="E1292" s="62">
        <f t="shared" si="20"/>
        <v>0</v>
      </c>
    </row>
    <row r="1293" ht="20.25" hidden="1" customHeight="1" spans="1:5">
      <c r="A1293" s="40" t="s">
        <v>2378</v>
      </c>
      <c r="B1293" s="41" t="s">
        <v>2379</v>
      </c>
      <c r="C1293" s="62">
        <f>IFERROR(VLOOKUP(A1293,Sheet1!A:E,5,0),0)</f>
        <v>0</v>
      </c>
      <c r="D1293" s="62"/>
      <c r="E1293" s="62">
        <f t="shared" si="20"/>
        <v>0</v>
      </c>
    </row>
    <row r="1294" ht="20.25" hidden="1" customHeight="1" spans="1:5">
      <c r="A1294" s="40" t="s">
        <v>2380</v>
      </c>
      <c r="B1294" s="41" t="s">
        <v>2381</v>
      </c>
      <c r="C1294" s="62">
        <f>IFERROR(VLOOKUP(A1294,Sheet1!A:E,5,0),0)</f>
        <v>0</v>
      </c>
      <c r="D1294" s="62"/>
      <c r="E1294" s="62">
        <f t="shared" si="20"/>
        <v>0</v>
      </c>
    </row>
    <row r="1295" ht="20.25" hidden="1" customHeight="1" spans="1:5">
      <c r="A1295" s="40" t="s">
        <v>2382</v>
      </c>
      <c r="B1295" s="41" t="s">
        <v>124</v>
      </c>
      <c r="C1295" s="62">
        <f>IFERROR(VLOOKUP(A1295,Sheet1!A:E,5,0),0)</f>
        <v>0</v>
      </c>
      <c r="D1295" s="62"/>
      <c r="E1295" s="62">
        <f t="shared" si="20"/>
        <v>0</v>
      </c>
    </row>
    <row r="1296" ht="20.25" hidden="1" customHeight="1" spans="1:5">
      <c r="A1296" s="40" t="s">
        <v>2383</v>
      </c>
      <c r="B1296" s="41" t="s">
        <v>2384</v>
      </c>
      <c r="C1296" s="62">
        <f>IFERROR(VLOOKUP(A1296,Sheet1!A:E,5,0),0)</f>
        <v>0</v>
      </c>
      <c r="D1296" s="62"/>
      <c r="E1296" s="62">
        <f t="shared" si="20"/>
        <v>0</v>
      </c>
    </row>
    <row r="1297" ht="20.25" hidden="1" customHeight="1" spans="1:5">
      <c r="A1297" s="35" t="s">
        <v>2385</v>
      </c>
      <c r="B1297" s="39" t="s">
        <v>2386</v>
      </c>
      <c r="C1297" s="64">
        <f>SUM(C1298:C1309)</f>
        <v>0</v>
      </c>
      <c r="D1297" s="64"/>
      <c r="E1297" s="64">
        <f t="shared" si="20"/>
        <v>0</v>
      </c>
    </row>
    <row r="1298" ht="20.25" hidden="1" customHeight="1" spans="1:5">
      <c r="A1298" s="40" t="s">
        <v>2387</v>
      </c>
      <c r="B1298" s="41" t="s">
        <v>106</v>
      </c>
      <c r="C1298" s="62">
        <f>IFERROR(VLOOKUP(A1298,Sheet1!A:E,5,0),0)</f>
        <v>0</v>
      </c>
      <c r="D1298" s="62"/>
      <c r="E1298" s="62">
        <f t="shared" si="20"/>
        <v>0</v>
      </c>
    </row>
    <row r="1299" ht="20.25" hidden="1" customHeight="1" spans="1:5">
      <c r="A1299" s="40" t="s">
        <v>2388</v>
      </c>
      <c r="B1299" s="41" t="s">
        <v>108</v>
      </c>
      <c r="C1299" s="62">
        <f>IFERROR(VLOOKUP(A1299,Sheet1!A:E,5,0),0)</f>
        <v>0</v>
      </c>
      <c r="D1299" s="62"/>
      <c r="E1299" s="62">
        <f t="shared" si="20"/>
        <v>0</v>
      </c>
    </row>
    <row r="1300" ht="20.25" hidden="1" customHeight="1" spans="1:5">
      <c r="A1300" s="40" t="s">
        <v>2389</v>
      </c>
      <c r="B1300" s="41" t="s">
        <v>110</v>
      </c>
      <c r="C1300" s="62">
        <f>IFERROR(VLOOKUP(A1300,Sheet1!A:E,5,0),0)</f>
        <v>0</v>
      </c>
      <c r="D1300" s="62"/>
      <c r="E1300" s="62">
        <f t="shared" si="20"/>
        <v>0</v>
      </c>
    </row>
    <row r="1301" ht="20.25" hidden="1" customHeight="1" spans="1:5">
      <c r="A1301" s="40" t="s">
        <v>2390</v>
      </c>
      <c r="B1301" s="41" t="s">
        <v>2391</v>
      </c>
      <c r="C1301" s="62">
        <f>IFERROR(VLOOKUP(A1301,Sheet1!A:E,5,0),0)</f>
        <v>0</v>
      </c>
      <c r="D1301" s="62"/>
      <c r="E1301" s="62">
        <f t="shared" si="20"/>
        <v>0</v>
      </c>
    </row>
    <row r="1302" ht="20.25" hidden="1" customHeight="1" spans="1:5">
      <c r="A1302" s="40" t="s">
        <v>2392</v>
      </c>
      <c r="B1302" s="41" t="s">
        <v>2393</v>
      </c>
      <c r="C1302" s="62">
        <f>IFERROR(VLOOKUP(A1302,Sheet1!A:E,5,0),0)</f>
        <v>0</v>
      </c>
      <c r="D1302" s="62"/>
      <c r="E1302" s="62">
        <f t="shared" si="20"/>
        <v>0</v>
      </c>
    </row>
    <row r="1303" ht="20.25" hidden="1" customHeight="1" spans="1:5">
      <c r="A1303" s="40" t="s">
        <v>2394</v>
      </c>
      <c r="B1303" s="41" t="s">
        <v>2395</v>
      </c>
      <c r="C1303" s="62">
        <f>IFERROR(VLOOKUP(A1303,Sheet1!A:E,5,0),0)</f>
        <v>0</v>
      </c>
      <c r="D1303" s="62"/>
      <c r="E1303" s="62">
        <f t="shared" si="20"/>
        <v>0</v>
      </c>
    </row>
    <row r="1304" ht="20.25" hidden="1" customHeight="1" spans="1:5">
      <c r="A1304" s="40" t="s">
        <v>2396</v>
      </c>
      <c r="B1304" s="41" t="s">
        <v>2397</v>
      </c>
      <c r="C1304" s="62">
        <f>IFERROR(VLOOKUP(A1304,Sheet1!A:E,5,0),0)</f>
        <v>0</v>
      </c>
      <c r="D1304" s="62"/>
      <c r="E1304" s="62">
        <f t="shared" si="20"/>
        <v>0</v>
      </c>
    </row>
    <row r="1305" ht="20.25" hidden="1" customHeight="1" spans="1:5">
      <c r="A1305" s="40" t="s">
        <v>2398</v>
      </c>
      <c r="B1305" s="41" t="s">
        <v>2399</v>
      </c>
      <c r="C1305" s="62">
        <f>IFERROR(VLOOKUP(A1305,Sheet1!A:E,5,0),0)</f>
        <v>0</v>
      </c>
      <c r="D1305" s="62"/>
      <c r="E1305" s="62">
        <f t="shared" si="20"/>
        <v>0</v>
      </c>
    </row>
    <row r="1306" ht="20.25" hidden="1" customHeight="1" spans="1:5">
      <c r="A1306" s="40" t="s">
        <v>2400</v>
      </c>
      <c r="B1306" s="41" t="s">
        <v>2401</v>
      </c>
      <c r="C1306" s="62">
        <f>IFERROR(VLOOKUP(A1306,Sheet1!A:E,5,0),0)</f>
        <v>0</v>
      </c>
      <c r="D1306" s="62"/>
      <c r="E1306" s="62">
        <f t="shared" si="20"/>
        <v>0</v>
      </c>
    </row>
    <row r="1307" ht="20.25" hidden="1" customHeight="1" spans="1:5">
      <c r="A1307" s="40" t="s">
        <v>2402</v>
      </c>
      <c r="B1307" s="41" t="s">
        <v>2403</v>
      </c>
      <c r="C1307" s="62">
        <f>IFERROR(VLOOKUP(A1307,Sheet1!A:E,5,0),0)</f>
        <v>0</v>
      </c>
      <c r="D1307" s="62"/>
      <c r="E1307" s="62">
        <f t="shared" si="20"/>
        <v>0</v>
      </c>
    </row>
    <row r="1308" ht="20.25" hidden="1" customHeight="1" spans="1:5">
      <c r="A1308" s="40" t="s">
        <v>2404</v>
      </c>
      <c r="B1308" s="41" t="s">
        <v>2405</v>
      </c>
      <c r="C1308" s="62">
        <f>IFERROR(VLOOKUP(A1308,Sheet1!A:E,5,0),0)</f>
        <v>0</v>
      </c>
      <c r="D1308" s="62"/>
      <c r="E1308" s="62">
        <f t="shared" si="20"/>
        <v>0</v>
      </c>
    </row>
    <row r="1309" ht="20.25" hidden="1" customHeight="1" spans="1:5">
      <c r="A1309" s="40" t="s">
        <v>2406</v>
      </c>
      <c r="B1309" s="41" t="s">
        <v>2407</v>
      </c>
      <c r="C1309" s="62">
        <f>IFERROR(VLOOKUP(A1309,Sheet1!A:E,5,0),0)</f>
        <v>0</v>
      </c>
      <c r="D1309" s="62"/>
      <c r="E1309" s="62">
        <f t="shared" si="20"/>
        <v>0</v>
      </c>
    </row>
    <row r="1310" ht="20.25" hidden="1" customHeight="1" spans="1:5">
      <c r="A1310" s="35" t="s">
        <v>2408</v>
      </c>
      <c r="B1310" s="39" t="s">
        <v>2409</v>
      </c>
      <c r="C1310" s="64">
        <f>SUM(C1311:C1313)</f>
        <v>0</v>
      </c>
      <c r="D1310" s="64"/>
      <c r="E1310" s="64">
        <f t="shared" si="20"/>
        <v>0</v>
      </c>
    </row>
    <row r="1311" ht="20.25" hidden="1" customHeight="1" spans="1:5">
      <c r="A1311" s="40" t="s">
        <v>2410</v>
      </c>
      <c r="B1311" s="41" t="s">
        <v>2411</v>
      </c>
      <c r="C1311" s="62">
        <f>IFERROR(VLOOKUP(A1311,Sheet1!A:E,5,0),0)</f>
        <v>0</v>
      </c>
      <c r="D1311" s="62"/>
      <c r="E1311" s="62">
        <f t="shared" si="20"/>
        <v>0</v>
      </c>
    </row>
    <row r="1312" ht="20.25" hidden="1" customHeight="1" spans="1:5">
      <c r="A1312" s="40" t="s">
        <v>2412</v>
      </c>
      <c r="B1312" s="41" t="s">
        <v>2413</v>
      </c>
      <c r="C1312" s="62">
        <f>IFERROR(VLOOKUP(A1312,Sheet1!A:E,5,0),0)</f>
        <v>0</v>
      </c>
      <c r="D1312" s="62"/>
      <c r="E1312" s="62">
        <f t="shared" si="20"/>
        <v>0</v>
      </c>
    </row>
    <row r="1313" ht="20.25" hidden="1" customHeight="1" spans="1:5">
      <c r="A1313" s="40" t="s">
        <v>2414</v>
      </c>
      <c r="B1313" s="41" t="s">
        <v>2415</v>
      </c>
      <c r="C1313" s="62">
        <f>IFERROR(VLOOKUP(A1313,Sheet1!A:E,5,0),0)</f>
        <v>0</v>
      </c>
      <c r="D1313" s="62"/>
      <c r="E1313" s="62">
        <f t="shared" si="20"/>
        <v>0</v>
      </c>
    </row>
    <row r="1314" ht="20.25" hidden="1" customHeight="1" spans="1:5">
      <c r="A1314" s="35" t="s">
        <v>2416</v>
      </c>
      <c r="B1314" s="39" t="s">
        <v>2417</v>
      </c>
      <c r="C1314" s="64">
        <f>SUM(C1315:C1317)</f>
        <v>0</v>
      </c>
      <c r="D1314" s="64"/>
      <c r="E1314" s="64">
        <f t="shared" si="20"/>
        <v>0</v>
      </c>
    </row>
    <row r="1315" ht="20.25" hidden="1" customHeight="1" spans="1:5">
      <c r="A1315" s="40" t="s">
        <v>2418</v>
      </c>
      <c r="B1315" s="41" t="s">
        <v>2419</v>
      </c>
      <c r="C1315" s="62">
        <f>IFERROR(VLOOKUP(A1315,Sheet1!A:E,5,0),0)</f>
        <v>0</v>
      </c>
      <c r="D1315" s="62"/>
      <c r="E1315" s="62">
        <f t="shared" si="20"/>
        <v>0</v>
      </c>
    </row>
    <row r="1316" ht="20.25" hidden="1" customHeight="1" spans="1:5">
      <c r="A1316" s="40" t="s">
        <v>2420</v>
      </c>
      <c r="B1316" s="41" t="s">
        <v>2421</v>
      </c>
      <c r="C1316" s="62">
        <f>IFERROR(VLOOKUP(A1316,Sheet1!A:E,5,0),0)</f>
        <v>0</v>
      </c>
      <c r="D1316" s="62"/>
      <c r="E1316" s="62">
        <f t="shared" si="20"/>
        <v>0</v>
      </c>
    </row>
    <row r="1317" ht="20.25" hidden="1" customHeight="1" spans="1:5">
      <c r="A1317" s="40" t="s">
        <v>2422</v>
      </c>
      <c r="B1317" s="41" t="s">
        <v>2423</v>
      </c>
      <c r="C1317" s="62">
        <f>IFERROR(VLOOKUP(A1317,Sheet1!A:E,5,0),0)</f>
        <v>0</v>
      </c>
      <c r="D1317" s="62"/>
      <c r="E1317" s="62">
        <f t="shared" si="20"/>
        <v>0</v>
      </c>
    </row>
    <row r="1318" ht="20.25" hidden="1" customHeight="1" spans="1:5">
      <c r="A1318" s="35" t="s">
        <v>2424</v>
      </c>
      <c r="B1318" s="39" t="s">
        <v>2425</v>
      </c>
      <c r="C1318" s="64">
        <f>C1319</f>
        <v>0</v>
      </c>
      <c r="D1318" s="64"/>
      <c r="E1318" s="64">
        <f t="shared" si="20"/>
        <v>0</v>
      </c>
    </row>
    <row r="1319" s="46" customFormat="1" ht="20.25" hidden="1" customHeight="1" spans="1:8">
      <c r="A1319" s="40" t="s">
        <v>2426</v>
      </c>
      <c r="B1319" s="41" t="s">
        <v>2427</v>
      </c>
      <c r="C1319" s="62">
        <f>IFERROR(VLOOKUP(A1319,Sheet1!A:E,5,0),0)</f>
        <v>0</v>
      </c>
      <c r="D1319" s="62"/>
      <c r="E1319" s="62">
        <f t="shared" si="20"/>
        <v>0</v>
      </c>
      <c r="H1319" s="78"/>
    </row>
    <row r="1320" ht="20.25" hidden="1" customHeight="1" spans="1:5">
      <c r="A1320" s="35" t="s">
        <v>2428</v>
      </c>
      <c r="B1320" s="39" t="s">
        <v>25</v>
      </c>
      <c r="C1320" s="64">
        <f>IFERROR(VLOOKUP(A1320,Sheet1!A:E,5,0),0)</f>
        <v>0</v>
      </c>
      <c r="D1320" s="64"/>
      <c r="E1320" s="64">
        <f t="shared" si="20"/>
        <v>0</v>
      </c>
    </row>
    <row r="1321" ht="20.25" hidden="1" customHeight="1" spans="1:5">
      <c r="A1321" s="35" t="s">
        <v>2429</v>
      </c>
      <c r="B1321" s="39" t="s">
        <v>26</v>
      </c>
      <c r="C1321" s="64">
        <f>C1322+C1324</f>
        <v>0</v>
      </c>
      <c r="D1321" s="64"/>
      <c r="E1321" s="64">
        <f t="shared" si="20"/>
        <v>0</v>
      </c>
    </row>
    <row r="1322" ht="20.25" hidden="1" customHeight="1" spans="1:5">
      <c r="A1322" s="35" t="s">
        <v>2430</v>
      </c>
      <c r="B1322" s="39" t="s">
        <v>2431</v>
      </c>
      <c r="C1322" s="64">
        <f>C1323</f>
        <v>0</v>
      </c>
      <c r="D1322" s="64"/>
      <c r="E1322" s="64">
        <f t="shared" si="20"/>
        <v>0</v>
      </c>
    </row>
    <row r="1323" s="46" customFormat="1" ht="20.25" hidden="1" customHeight="1" spans="1:8">
      <c r="A1323" s="40" t="s">
        <v>2432</v>
      </c>
      <c r="B1323" s="41" t="s">
        <v>2433</v>
      </c>
      <c r="C1323" s="62">
        <f>IFERROR(VLOOKUP(A1323,Sheet1!A:E,5,0),0)</f>
        <v>0</v>
      </c>
      <c r="D1323" s="62"/>
      <c r="E1323" s="62">
        <f t="shared" si="20"/>
        <v>0</v>
      </c>
      <c r="H1323" s="78"/>
    </row>
    <row r="1324" ht="20.25" hidden="1" customHeight="1" spans="1:5">
      <c r="A1324" s="35" t="s">
        <v>2434</v>
      </c>
      <c r="B1324" s="39" t="s">
        <v>2128</v>
      </c>
      <c r="C1324" s="64">
        <f>C1325</f>
        <v>0</v>
      </c>
      <c r="D1324" s="64"/>
      <c r="E1324" s="64">
        <f t="shared" si="20"/>
        <v>0</v>
      </c>
    </row>
    <row r="1325" ht="20.25" hidden="1" customHeight="1" spans="1:5">
      <c r="A1325" s="40" t="s">
        <v>2435</v>
      </c>
      <c r="B1325" s="41" t="s">
        <v>26</v>
      </c>
      <c r="C1325" s="62">
        <f>IFERROR(VLOOKUP(A1325,Sheet1!A:E,5,0),0)</f>
        <v>0</v>
      </c>
      <c r="D1325" s="62"/>
      <c r="E1325" s="62">
        <f t="shared" si="20"/>
        <v>0</v>
      </c>
    </row>
    <row r="1326" ht="20.25" hidden="1" customHeight="1" spans="1:5">
      <c r="A1326" s="35" t="s">
        <v>2436</v>
      </c>
      <c r="B1326" s="39" t="s">
        <v>27</v>
      </c>
      <c r="C1326" s="64">
        <f>C1327+C1328+C1329</f>
        <v>0</v>
      </c>
      <c r="D1326" s="64"/>
      <c r="E1326" s="64">
        <f t="shared" si="20"/>
        <v>0</v>
      </c>
    </row>
    <row r="1327" ht="20.25" hidden="1" customHeight="1" spans="1:5">
      <c r="A1327" s="35" t="s">
        <v>2437</v>
      </c>
      <c r="B1327" s="39" t="s">
        <v>2438</v>
      </c>
      <c r="C1327" s="64">
        <f>IFERROR(VLOOKUP(A1327,Sheet1!A:E,5,0),0)</f>
        <v>0</v>
      </c>
      <c r="D1327" s="64"/>
      <c r="E1327" s="64">
        <f t="shared" si="20"/>
        <v>0</v>
      </c>
    </row>
    <row r="1328" ht="20.25" hidden="1" customHeight="1" spans="1:5">
      <c r="A1328" s="35" t="s">
        <v>2439</v>
      </c>
      <c r="B1328" s="39" t="s">
        <v>2440</v>
      </c>
      <c r="C1328" s="64">
        <f>IFERROR(VLOOKUP(A1328,Sheet1!A:E,5,0),0)</f>
        <v>0</v>
      </c>
      <c r="D1328" s="64"/>
      <c r="E1328" s="64">
        <f t="shared" si="20"/>
        <v>0</v>
      </c>
    </row>
    <row r="1329" ht="20.25" hidden="1" customHeight="1" spans="1:5">
      <c r="A1329" s="35" t="s">
        <v>2441</v>
      </c>
      <c r="B1329" s="39" t="s">
        <v>2442</v>
      </c>
      <c r="C1329" s="64">
        <f>SUM(C1330:C1333)</f>
        <v>0</v>
      </c>
      <c r="D1329" s="64"/>
      <c r="E1329" s="64">
        <f t="shared" si="20"/>
        <v>0</v>
      </c>
    </row>
    <row r="1330" ht="20.25" hidden="1" customHeight="1" spans="1:5">
      <c r="A1330" s="40" t="s">
        <v>2443</v>
      </c>
      <c r="B1330" s="41" t="s">
        <v>2444</v>
      </c>
      <c r="C1330" s="62">
        <f>IFERROR(VLOOKUP(A1330,Sheet1!A:E,5,0),0)</f>
        <v>0</v>
      </c>
      <c r="D1330" s="62"/>
      <c r="E1330" s="62">
        <f t="shared" si="20"/>
        <v>0</v>
      </c>
    </row>
    <row r="1331" ht="20.25" hidden="1" customHeight="1" spans="1:5">
      <c r="A1331" s="40" t="s">
        <v>2445</v>
      </c>
      <c r="B1331" s="41" t="s">
        <v>2446</v>
      </c>
      <c r="C1331" s="62">
        <f>IFERROR(VLOOKUP(A1331,Sheet1!A:E,5,0),0)</f>
        <v>0</v>
      </c>
      <c r="D1331" s="62"/>
      <c r="E1331" s="62">
        <f t="shared" si="20"/>
        <v>0</v>
      </c>
    </row>
    <row r="1332" ht="20.25" hidden="1" customHeight="1" spans="1:5">
      <c r="A1332" s="40" t="s">
        <v>2447</v>
      </c>
      <c r="B1332" s="41" t="s">
        <v>2448</v>
      </c>
      <c r="C1332" s="62">
        <f>IFERROR(VLOOKUP(A1332,Sheet1!A:E,5,0),0)</f>
        <v>0</v>
      </c>
      <c r="D1332" s="62"/>
      <c r="E1332" s="62">
        <f t="shared" si="20"/>
        <v>0</v>
      </c>
    </row>
    <row r="1333" ht="20.25" hidden="1" customHeight="1" spans="1:5">
      <c r="A1333" s="40" t="s">
        <v>2449</v>
      </c>
      <c r="B1333" s="41" t="s">
        <v>2450</v>
      </c>
      <c r="C1333" s="62">
        <f>IFERROR(VLOOKUP(A1333,Sheet1!A:E,5,0),0)</f>
        <v>0</v>
      </c>
      <c r="D1333" s="62"/>
      <c r="E1333" s="62">
        <f t="shared" si="20"/>
        <v>0</v>
      </c>
    </row>
    <row r="1334" ht="20.25" hidden="1" customHeight="1" spans="1:5">
      <c r="A1334" s="35" t="s">
        <v>2451</v>
      </c>
      <c r="B1334" s="39" t="s">
        <v>28</v>
      </c>
      <c r="C1334" s="64">
        <f>C1335+C1336+C1337</f>
        <v>0</v>
      </c>
      <c r="D1334" s="64"/>
      <c r="E1334" s="64">
        <f t="shared" si="20"/>
        <v>0</v>
      </c>
    </row>
    <row r="1335" ht="20.25" hidden="1" customHeight="1" spans="1:5">
      <c r="A1335" s="35" t="s">
        <v>2452</v>
      </c>
      <c r="B1335" s="39" t="s">
        <v>2453</v>
      </c>
      <c r="C1335" s="64">
        <f>IFERROR(VLOOKUP(A1335,Sheet1!A:E,5,0),0)</f>
        <v>0</v>
      </c>
      <c r="D1335" s="64"/>
      <c r="E1335" s="64">
        <f t="shared" si="20"/>
        <v>0</v>
      </c>
    </row>
    <row r="1336" ht="20.25" hidden="1" customHeight="1" spans="1:5">
      <c r="A1336" s="35" t="s">
        <v>2454</v>
      </c>
      <c r="B1336" s="39" t="s">
        <v>2455</v>
      </c>
      <c r="C1336" s="64">
        <f>IFERROR(VLOOKUP(A1336,Sheet1!A:E,5,0),0)</f>
        <v>0</v>
      </c>
      <c r="D1336" s="64"/>
      <c r="E1336" s="64">
        <f t="shared" si="20"/>
        <v>0</v>
      </c>
    </row>
    <row r="1337" ht="20.25" hidden="1" customHeight="1" spans="1:5">
      <c r="A1337" s="35" t="s">
        <v>2456</v>
      </c>
      <c r="B1337" s="39" t="s">
        <v>2457</v>
      </c>
      <c r="C1337" s="64">
        <f>IFERROR(VLOOKUP(A1337,Sheet1!A:E,5,0),0)</f>
        <v>0</v>
      </c>
      <c r="D1337" s="64"/>
      <c r="E1337" s="64">
        <f t="shared" si="20"/>
        <v>0</v>
      </c>
    </row>
    <row r="1338" ht="20.45" customHeight="1" spans="1:5">
      <c r="A1338" s="33" t="s">
        <v>29</v>
      </c>
      <c r="B1338" s="34"/>
      <c r="C1338" s="37">
        <f>C1339+C1340</f>
        <v>842</v>
      </c>
      <c r="D1338" s="37">
        <f>D1339+D1340</f>
        <v>1880</v>
      </c>
      <c r="E1338" s="60">
        <f t="shared" si="20"/>
        <v>1459</v>
      </c>
    </row>
    <row r="1339" ht="20.45" hidden="1" customHeight="1" spans="1:5">
      <c r="A1339" s="39">
        <v>2300601</v>
      </c>
      <c r="B1339" s="36" t="s">
        <v>2458</v>
      </c>
      <c r="C1339" s="62"/>
      <c r="D1339" s="62"/>
      <c r="E1339" s="79">
        <f t="shared" si="20"/>
        <v>0</v>
      </c>
    </row>
    <row r="1340" ht="20.45" customHeight="1" spans="1:5">
      <c r="A1340" s="39">
        <v>2300602</v>
      </c>
      <c r="B1340" s="36" t="s">
        <v>2459</v>
      </c>
      <c r="C1340" s="37">
        <f>C1341+C1342+C1343+C1344</f>
        <v>842</v>
      </c>
      <c r="D1340" s="37">
        <f>SUM(D1341:D1344)</f>
        <v>1880</v>
      </c>
      <c r="E1340" s="60">
        <f t="shared" si="20"/>
        <v>1459</v>
      </c>
    </row>
    <row r="1341" ht="20.45" customHeight="1" spans="1:5">
      <c r="A1341" s="39"/>
      <c r="B1341" s="40" t="s">
        <v>2460</v>
      </c>
      <c r="C1341" s="80">
        <v>294</v>
      </c>
      <c r="D1341" s="65">
        <v>147</v>
      </c>
      <c r="E1341" s="65">
        <f t="shared" si="20"/>
        <v>0</v>
      </c>
    </row>
    <row r="1342" ht="20.45" customHeight="1" spans="1:5">
      <c r="A1342" s="39"/>
      <c r="B1342" s="40" t="s">
        <v>2461</v>
      </c>
      <c r="C1342" s="80">
        <v>314</v>
      </c>
      <c r="D1342" s="65">
        <v>115</v>
      </c>
      <c r="E1342" s="65">
        <f t="shared" si="20"/>
        <v>-42</v>
      </c>
    </row>
    <row r="1343" ht="20.45" customHeight="1" spans="1:5">
      <c r="A1343" s="39"/>
      <c r="B1343" s="40" t="s">
        <v>2462</v>
      </c>
      <c r="C1343" s="81">
        <v>0</v>
      </c>
      <c r="D1343" s="62">
        <v>1618</v>
      </c>
      <c r="E1343" s="65">
        <f t="shared" si="20"/>
        <v>1618</v>
      </c>
    </row>
    <row r="1344" ht="20.45" customHeight="1" spans="1:5">
      <c r="A1344" s="39"/>
      <c r="B1344" s="40" t="s">
        <v>2463</v>
      </c>
      <c r="C1344" s="80">
        <v>234</v>
      </c>
      <c r="D1344" s="65">
        <v>0</v>
      </c>
      <c r="E1344" s="65">
        <f t="shared" si="20"/>
        <v>-117</v>
      </c>
    </row>
    <row r="1345" ht="20.45" customHeight="1" spans="1:5">
      <c r="A1345" s="33" t="s">
        <v>30</v>
      </c>
      <c r="B1345" s="34"/>
      <c r="C1345" s="81">
        <f>C1346</f>
        <v>0</v>
      </c>
      <c r="D1345" s="65">
        <v>0</v>
      </c>
      <c r="E1345" s="65">
        <f t="shared" si="20"/>
        <v>0</v>
      </c>
    </row>
    <row r="1346" ht="20.45" hidden="1" customHeight="1" spans="1:5">
      <c r="A1346" s="35">
        <v>23103</v>
      </c>
      <c r="B1346" s="39" t="s">
        <v>2464</v>
      </c>
      <c r="C1346" s="64">
        <v>0</v>
      </c>
      <c r="D1346" s="82">
        <v>0</v>
      </c>
      <c r="E1346" s="65">
        <f t="shared" si="20"/>
        <v>0</v>
      </c>
    </row>
    <row r="1347" ht="20.45" hidden="1" customHeight="1" spans="1:5">
      <c r="A1347" s="42">
        <v>2310301</v>
      </c>
      <c r="B1347" s="41" t="s">
        <v>2465</v>
      </c>
      <c r="C1347" s="62"/>
      <c r="D1347" s="62"/>
      <c r="E1347" s="62">
        <f t="shared" si="20"/>
        <v>0</v>
      </c>
    </row>
    <row r="1348" ht="20.45" customHeight="1" spans="1:5">
      <c r="A1348" s="33" t="s">
        <v>31</v>
      </c>
      <c r="B1348" s="34"/>
      <c r="C1348" s="81">
        <f>C1349</f>
        <v>0</v>
      </c>
      <c r="D1348" s="65">
        <v>0</v>
      </c>
      <c r="E1348" s="65">
        <f t="shared" si="20"/>
        <v>0</v>
      </c>
    </row>
    <row r="1349" ht="20.45" hidden="1" customHeight="1" spans="1:5">
      <c r="A1349" s="35">
        <v>23009</v>
      </c>
      <c r="B1349" s="39" t="s">
        <v>2466</v>
      </c>
      <c r="C1349" s="64">
        <f>ROUND(C1351-C6-C1338-C1345,0)</f>
        <v>0</v>
      </c>
      <c r="D1349" s="82">
        <v>0</v>
      </c>
      <c r="E1349" s="82">
        <f t="shared" si="20"/>
        <v>0</v>
      </c>
    </row>
    <row r="1350" ht="20.45" hidden="1" customHeight="1" spans="1:5">
      <c r="A1350" s="33" t="s">
        <v>32</v>
      </c>
      <c r="B1350" s="34"/>
      <c r="C1350" s="83"/>
      <c r="D1350" s="83"/>
      <c r="E1350" s="83">
        <f t="shared" si="20"/>
        <v>0</v>
      </c>
    </row>
    <row r="1351" ht="20.45" customHeight="1" spans="1:5">
      <c r="A1351" s="44" t="s">
        <v>34</v>
      </c>
      <c r="B1351" s="44"/>
      <c r="C1351" s="37">
        <f>C1338+C6</f>
        <v>16701</v>
      </c>
      <c r="D1351" s="32">
        <f>'镇一般预算收入 '!D78</f>
        <v>8412.8</v>
      </c>
      <c r="E1351" s="32">
        <f t="shared" ref="E1351" si="21">D1351-C1351/2</f>
        <v>62.2999999999993</v>
      </c>
    </row>
    <row r="1352" ht="17.45" customHeight="1"/>
    <row r="1353" ht="17.45" customHeight="1"/>
    <row r="1354" ht="17.45" customHeight="1"/>
  </sheetData>
  <autoFilter ref="A5:H1351">
    <filterColumn colId="3">
      <customFilters>
        <customFilter operator="notEqual" val=""/>
      </customFilters>
    </filterColumn>
    <extLst/>
  </autoFilter>
  <mergeCells count="8">
    <mergeCell ref="A2:E2"/>
    <mergeCell ref="A3:E3"/>
    <mergeCell ref="A6:B6"/>
    <mergeCell ref="A1338:B1338"/>
    <mergeCell ref="A1345:B1345"/>
    <mergeCell ref="A1348:B1348"/>
    <mergeCell ref="A1350:B1350"/>
    <mergeCell ref="A1351:B1351"/>
  </mergeCells>
  <printOptions horizontalCentered="1"/>
  <pageMargins left="0.393700787401575" right="0.393700787401575" top="0.393700787401575" bottom="0.393700787401575" header="0.31496062992126" footer="0.156944444444444"/>
  <pageSetup paperSize="9" orientation="portrait"/>
  <headerFooter>
    <oddFooter>&amp;C第 &amp;P 页，共 &amp;N 页</oddFooter>
  </headerFooter>
  <ignoredErrors>
    <ignoredError sqref="C5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showZeros="0" tabSelected="1" zoomScale="115" zoomScaleNormal="115" workbookViewId="0">
      <pane ySplit="5" topLeftCell="A38" activePane="bottomLeft" state="frozen"/>
      <selection/>
      <selection pane="bottomLeft" activeCell="D75" sqref="D75"/>
    </sheetView>
  </sheetViews>
  <sheetFormatPr defaultColWidth="9" defaultRowHeight="14.25" outlineLevelCol="4"/>
  <cols>
    <col min="1" max="1" width="10.625" style="8" customWidth="1"/>
    <col min="2" max="2" width="29.375" style="8" customWidth="1"/>
    <col min="3" max="4" width="12.5" style="9" customWidth="1"/>
    <col min="5" max="5" width="17.875" style="10" customWidth="1"/>
    <col min="6" max="6" width="28" style="8" customWidth="1"/>
    <col min="7" max="7" width="12.625" style="8"/>
    <col min="8" max="16384" width="9" style="8"/>
  </cols>
  <sheetData>
    <row r="1" spans="1:1">
      <c r="A1" s="11" t="s">
        <v>2467</v>
      </c>
    </row>
    <row r="2" ht="51" customHeight="1" spans="1:5">
      <c r="A2" s="12" t="s">
        <v>99</v>
      </c>
      <c r="B2" s="12"/>
      <c r="C2" s="13"/>
      <c r="D2" s="14"/>
      <c r="E2" s="15"/>
    </row>
    <row r="3" ht="18" customHeight="1" spans="1:5">
      <c r="A3" s="16" t="s">
        <v>2468</v>
      </c>
      <c r="B3" s="16"/>
      <c r="C3" s="16"/>
      <c r="D3" s="16"/>
      <c r="E3" s="16"/>
    </row>
    <row r="4" ht="15" customHeight="1" spans="3:5">
      <c r="C4" s="17"/>
      <c r="D4" s="17"/>
      <c r="E4" s="17" t="s">
        <v>1</v>
      </c>
    </row>
    <row r="5" s="4" customFormat="1" ht="30.75" customHeight="1" spans="1:5">
      <c r="A5" s="18" t="s">
        <v>4</v>
      </c>
      <c r="B5" s="18" t="s">
        <v>5</v>
      </c>
      <c r="C5" s="19" t="s">
        <v>6</v>
      </c>
      <c r="D5" s="19" t="s">
        <v>37</v>
      </c>
      <c r="E5" s="20" t="s">
        <v>8</v>
      </c>
    </row>
    <row r="6" s="5" customFormat="1" ht="17.1" customHeight="1" spans="1:5">
      <c r="A6" s="21" t="s">
        <v>10</v>
      </c>
      <c r="B6" s="22"/>
      <c r="C6" s="23">
        <f>C7+C12+C23+C31+C38+C42+C45+C49+C52+C58+C61+C66+C69</f>
        <v>15859</v>
      </c>
      <c r="D6" s="23">
        <f>D7+D12+D23+D38+D45+D52</f>
        <v>6533</v>
      </c>
      <c r="E6" s="24">
        <f>D6-C6/2</f>
        <v>-1396.5</v>
      </c>
    </row>
    <row r="7" s="5" customFormat="1" ht="17.1" customHeight="1" spans="1:5">
      <c r="A7" s="25">
        <v>501</v>
      </c>
      <c r="B7" s="25" t="s">
        <v>2469</v>
      </c>
      <c r="C7" s="23">
        <f>SUM(C8:C11)</f>
        <v>2210</v>
      </c>
      <c r="D7" s="23">
        <f>SUM(D8:D11)</f>
        <v>1001</v>
      </c>
      <c r="E7" s="24">
        <f t="shared" ref="E7:E70" si="0">D7-C7/2</f>
        <v>-104</v>
      </c>
    </row>
    <row r="8" s="6" customFormat="1" ht="17.1" customHeight="1" spans="1:5">
      <c r="A8" s="26">
        <v>50101</v>
      </c>
      <c r="B8" s="27" t="s">
        <v>2470</v>
      </c>
      <c r="C8" s="28">
        <f>IFERROR(VLOOKUP(A8,Sheet1!H:L,5,0),0)</f>
        <v>1561</v>
      </c>
      <c r="D8" s="28">
        <v>654</v>
      </c>
      <c r="E8" s="29">
        <f t="shared" si="0"/>
        <v>-126.5</v>
      </c>
    </row>
    <row r="9" s="6" customFormat="1" ht="17.1" customHeight="1" spans="1:5">
      <c r="A9" s="26">
        <v>50102</v>
      </c>
      <c r="B9" s="27" t="s">
        <v>2471</v>
      </c>
      <c r="C9" s="28">
        <f>IFERROR(VLOOKUP(A9,Sheet1!H:L,5,0),0)</f>
        <v>361</v>
      </c>
      <c r="D9" s="28">
        <v>212</v>
      </c>
      <c r="E9" s="29">
        <f t="shared" si="0"/>
        <v>31.5</v>
      </c>
    </row>
    <row r="10" s="6" customFormat="1" ht="17.1" customHeight="1" spans="1:5">
      <c r="A10" s="26">
        <v>50103</v>
      </c>
      <c r="B10" s="27" t="s">
        <v>2239</v>
      </c>
      <c r="C10" s="28">
        <f>IFERROR(VLOOKUP(A10,Sheet1!H:L,5,0),0)</f>
        <v>147</v>
      </c>
      <c r="D10" s="28">
        <v>79</v>
      </c>
      <c r="E10" s="29">
        <f t="shared" si="0"/>
        <v>5.5</v>
      </c>
    </row>
    <row r="11" s="6" customFormat="1" ht="17.1" customHeight="1" spans="1:5">
      <c r="A11" s="26">
        <v>50199</v>
      </c>
      <c r="B11" s="27" t="s">
        <v>2472</v>
      </c>
      <c r="C11" s="28">
        <f>IFERROR(VLOOKUP(A11,Sheet1!H:L,5,0),0)</f>
        <v>141</v>
      </c>
      <c r="D11" s="28">
        <v>56</v>
      </c>
      <c r="E11" s="29">
        <f t="shared" si="0"/>
        <v>-14.5</v>
      </c>
    </row>
    <row r="12" s="5" customFormat="1" ht="17.1" customHeight="1" spans="1:5">
      <c r="A12" s="25">
        <v>502</v>
      </c>
      <c r="B12" s="25" t="s">
        <v>2473</v>
      </c>
      <c r="C12" s="23">
        <f>SUM(C13:C22)</f>
        <v>1666</v>
      </c>
      <c r="D12" s="23">
        <f>SUM(D13:D22)</f>
        <v>1398</v>
      </c>
      <c r="E12" s="24">
        <f t="shared" si="0"/>
        <v>565</v>
      </c>
    </row>
    <row r="13" s="6" customFormat="1" ht="17.1" customHeight="1" spans="1:5">
      <c r="A13" s="26">
        <v>50201</v>
      </c>
      <c r="B13" s="27" t="s">
        <v>2474</v>
      </c>
      <c r="C13" s="28">
        <f>IFERROR(VLOOKUP(A13,Sheet1!H:L,5,0),0)</f>
        <v>112</v>
      </c>
      <c r="D13" s="28">
        <v>213</v>
      </c>
      <c r="E13" s="29">
        <f t="shared" si="0"/>
        <v>157</v>
      </c>
    </row>
    <row r="14" s="6" customFormat="1" ht="17.1" customHeight="1" spans="1:5">
      <c r="A14" s="26">
        <v>50202</v>
      </c>
      <c r="B14" s="27" t="s">
        <v>2475</v>
      </c>
      <c r="C14" s="28">
        <f>IFERROR(VLOOKUP(A14,Sheet1!H:L,5,0),0)</f>
        <v>6</v>
      </c>
      <c r="D14" s="30">
        <v>0</v>
      </c>
      <c r="E14" s="29">
        <f t="shared" si="0"/>
        <v>-3</v>
      </c>
    </row>
    <row r="15" s="6" customFormat="1" ht="17.1" customHeight="1" spans="1:5">
      <c r="A15" s="26">
        <v>50203</v>
      </c>
      <c r="B15" s="27" t="s">
        <v>2476</v>
      </c>
      <c r="C15" s="28">
        <f>IFERROR(VLOOKUP(A15,Sheet1!H:L,5,0),0)</f>
        <v>3</v>
      </c>
      <c r="D15" s="30">
        <v>0</v>
      </c>
      <c r="E15" s="31">
        <f t="shared" si="0"/>
        <v>-1.5</v>
      </c>
    </row>
    <row r="16" s="6" customFormat="1" ht="17.1" customHeight="1" spans="1:5">
      <c r="A16" s="26">
        <v>50204</v>
      </c>
      <c r="B16" s="27" t="s">
        <v>2477</v>
      </c>
      <c r="C16" s="28">
        <f>IFERROR(VLOOKUP(A16,Sheet1!H:L,5,0),0)</f>
        <v>5</v>
      </c>
      <c r="D16" s="30">
        <v>0</v>
      </c>
      <c r="E16" s="31">
        <f t="shared" si="0"/>
        <v>-2.5</v>
      </c>
    </row>
    <row r="17" s="6" customFormat="1" ht="17.1" customHeight="1" spans="1:5">
      <c r="A17" s="26">
        <v>50205</v>
      </c>
      <c r="B17" s="27" t="s">
        <v>2478</v>
      </c>
      <c r="C17" s="28">
        <f>IFERROR(VLOOKUP(A17,Sheet1!H:L,5,0),0)</f>
        <v>1013</v>
      </c>
      <c r="D17" s="30">
        <v>1119</v>
      </c>
      <c r="E17" s="29">
        <f t="shared" si="0"/>
        <v>612.5</v>
      </c>
    </row>
    <row r="18" s="6" customFormat="1" ht="17.1" customHeight="1" spans="1:5">
      <c r="A18" s="26">
        <v>50206</v>
      </c>
      <c r="B18" s="27" t="s">
        <v>2479</v>
      </c>
      <c r="C18" s="28">
        <f>IFERROR(VLOOKUP(A18,Sheet1!H:L,5,0),0)</f>
        <v>39</v>
      </c>
      <c r="D18" s="30">
        <v>20</v>
      </c>
      <c r="E18" s="29">
        <f t="shared" si="0"/>
        <v>0.5</v>
      </c>
    </row>
    <row r="19" s="6" customFormat="1" ht="17.1" customHeight="1" spans="1:5">
      <c r="A19" s="26">
        <v>50207</v>
      </c>
      <c r="B19" s="27" t="s">
        <v>2480</v>
      </c>
      <c r="C19" s="28">
        <f>IFERROR(VLOOKUP(A19,Sheet1!H:L,5,0),0)</f>
        <v>0</v>
      </c>
      <c r="D19" s="28"/>
      <c r="E19" s="29">
        <f t="shared" si="0"/>
        <v>0</v>
      </c>
    </row>
    <row r="20" s="6" customFormat="1" ht="17.1" customHeight="1" spans="1:5">
      <c r="A20" s="26">
        <v>50208</v>
      </c>
      <c r="B20" s="27" t="s">
        <v>2481</v>
      </c>
      <c r="C20" s="28">
        <f>IFERROR(VLOOKUP(A20,Sheet1!H:L,5,0),0)</f>
        <v>27</v>
      </c>
      <c r="D20" s="30">
        <v>0</v>
      </c>
      <c r="E20" s="31">
        <f t="shared" si="0"/>
        <v>-13.5</v>
      </c>
    </row>
    <row r="21" s="6" customFormat="1" ht="17.1" customHeight="1" spans="1:5">
      <c r="A21" s="26">
        <v>50209</v>
      </c>
      <c r="B21" s="27" t="s">
        <v>2482</v>
      </c>
      <c r="C21" s="28">
        <f>IFERROR(VLOOKUP(A21,Sheet1!H:L,5,0),0)</f>
        <v>100</v>
      </c>
      <c r="D21" s="30">
        <f>196-178</f>
        <v>18</v>
      </c>
      <c r="E21" s="29">
        <f t="shared" si="0"/>
        <v>-32</v>
      </c>
    </row>
    <row r="22" s="6" customFormat="1" ht="17.1" customHeight="1" spans="1:5">
      <c r="A22" s="26">
        <v>50299</v>
      </c>
      <c r="B22" s="27" t="s">
        <v>2483</v>
      </c>
      <c r="C22" s="28">
        <f>IFERROR(VLOOKUP(A22,Sheet1!H:L,5,0),0)</f>
        <v>361</v>
      </c>
      <c r="D22" s="30">
        <v>28</v>
      </c>
      <c r="E22" s="29">
        <f t="shared" si="0"/>
        <v>-152.5</v>
      </c>
    </row>
    <row r="23" s="5" customFormat="1" ht="17.1" customHeight="1" spans="1:5">
      <c r="A23" s="25">
        <v>503</v>
      </c>
      <c r="B23" s="25" t="s">
        <v>2484</v>
      </c>
      <c r="C23" s="23">
        <f>SUM(C24:C30)</f>
        <v>98</v>
      </c>
      <c r="D23" s="32">
        <f>SUM(D25:D30)</f>
        <v>0</v>
      </c>
      <c r="E23" s="24">
        <f t="shared" si="0"/>
        <v>-49</v>
      </c>
    </row>
    <row r="24" s="6" customFormat="1" ht="17.1" hidden="1" customHeight="1" spans="1:5">
      <c r="A24" s="26">
        <v>50301</v>
      </c>
      <c r="B24" s="27" t="s">
        <v>2485</v>
      </c>
      <c r="C24" s="28">
        <f>IFERROR(VLOOKUP(A24,Sheet1!H:L,5,0),0)</f>
        <v>0</v>
      </c>
      <c r="D24" s="30">
        <v>0</v>
      </c>
      <c r="E24" s="29">
        <f t="shared" si="0"/>
        <v>0</v>
      </c>
    </row>
    <row r="25" s="6" customFormat="1" ht="17.1" hidden="1" customHeight="1" spans="1:5">
      <c r="A25" s="26">
        <v>50302</v>
      </c>
      <c r="B25" s="27" t="s">
        <v>2486</v>
      </c>
      <c r="C25" s="30">
        <v>0</v>
      </c>
      <c r="D25" s="30">
        <v>0</v>
      </c>
      <c r="E25" s="29">
        <f t="shared" si="0"/>
        <v>0</v>
      </c>
    </row>
    <row r="26" s="6" customFormat="1" ht="17.1" hidden="1" customHeight="1" spans="1:5">
      <c r="A26" s="26">
        <v>50303</v>
      </c>
      <c r="B26" s="27" t="s">
        <v>2487</v>
      </c>
      <c r="C26" s="28">
        <f>IFERROR(VLOOKUP(A26,Sheet1!H:L,5,0),0)</f>
        <v>0</v>
      </c>
      <c r="D26" s="30">
        <v>0</v>
      </c>
      <c r="E26" s="29">
        <f t="shared" si="0"/>
        <v>0</v>
      </c>
    </row>
    <row r="27" s="6" customFormat="1" ht="17.1" hidden="1" customHeight="1" spans="1:5">
      <c r="A27" s="26">
        <v>50305</v>
      </c>
      <c r="B27" s="27" t="s">
        <v>2488</v>
      </c>
      <c r="C27" s="28">
        <f>IFERROR(VLOOKUP(A27,Sheet1!H:L,5,0),0)</f>
        <v>0</v>
      </c>
      <c r="D27" s="30">
        <v>0</v>
      </c>
      <c r="E27" s="29">
        <f t="shared" si="0"/>
        <v>0</v>
      </c>
    </row>
    <row r="28" s="6" customFormat="1" ht="17.1" customHeight="1" spans="1:5">
      <c r="A28" s="26">
        <v>50306</v>
      </c>
      <c r="B28" s="27" t="s">
        <v>2489</v>
      </c>
      <c r="C28" s="28">
        <f>IFERROR(VLOOKUP(A28,Sheet1!H:L,5,0),0)</f>
        <v>30</v>
      </c>
      <c r="D28" s="30">
        <v>0</v>
      </c>
      <c r="E28" s="29">
        <f t="shared" si="0"/>
        <v>-15</v>
      </c>
    </row>
    <row r="29" s="6" customFormat="1" ht="17.1" hidden="1" customHeight="1" spans="1:5">
      <c r="A29" s="26">
        <v>50307</v>
      </c>
      <c r="B29" s="27" t="s">
        <v>2490</v>
      </c>
      <c r="C29" s="28">
        <f>IFERROR(VLOOKUP(A29,Sheet1!H:L,5,0),0)</f>
        <v>0</v>
      </c>
      <c r="D29" s="28"/>
      <c r="E29" s="29">
        <f t="shared" si="0"/>
        <v>0</v>
      </c>
    </row>
    <row r="30" s="6" customFormat="1" ht="17.1" customHeight="1" spans="1:5">
      <c r="A30" s="26">
        <v>50399</v>
      </c>
      <c r="B30" s="27" t="s">
        <v>2491</v>
      </c>
      <c r="C30" s="28">
        <f>IFERROR(VLOOKUP(A30,Sheet1!H:L,5,0),0)</f>
        <v>68</v>
      </c>
      <c r="D30" s="28">
        <v>0</v>
      </c>
      <c r="E30" s="29">
        <f t="shared" si="0"/>
        <v>-34</v>
      </c>
    </row>
    <row r="31" s="5" customFormat="1" ht="17.1" hidden="1" customHeight="1" spans="1:5">
      <c r="A31" s="25">
        <v>504</v>
      </c>
      <c r="B31" s="25" t="s">
        <v>2492</v>
      </c>
      <c r="C31" s="23">
        <f>SUM(C32:C37)</f>
        <v>0</v>
      </c>
      <c r="D31" s="23"/>
      <c r="E31" s="29">
        <f t="shared" si="0"/>
        <v>0</v>
      </c>
    </row>
    <row r="32" s="6" customFormat="1" ht="17.1" hidden="1" customHeight="1" spans="1:5">
      <c r="A32" s="26">
        <v>50401</v>
      </c>
      <c r="B32" s="27" t="s">
        <v>2485</v>
      </c>
      <c r="C32" s="28">
        <f>IFERROR(VLOOKUP(A32,Sheet1!H:L,5,0),0)</f>
        <v>0</v>
      </c>
      <c r="D32" s="28"/>
      <c r="E32" s="29">
        <f t="shared" si="0"/>
        <v>0</v>
      </c>
    </row>
    <row r="33" s="6" customFormat="1" ht="17.1" hidden="1" customHeight="1" spans="1:5">
      <c r="A33" s="26">
        <v>50402</v>
      </c>
      <c r="B33" s="27" t="s">
        <v>2486</v>
      </c>
      <c r="C33" s="28">
        <f>IFERROR(VLOOKUP(A33,Sheet1!H:L,5,0),0)</f>
        <v>0</v>
      </c>
      <c r="D33" s="28"/>
      <c r="E33" s="29">
        <f t="shared" si="0"/>
        <v>0</v>
      </c>
    </row>
    <row r="34" s="6" customFormat="1" ht="17.1" hidden="1" customHeight="1" spans="1:5">
      <c r="A34" s="26">
        <v>50403</v>
      </c>
      <c r="B34" s="27" t="s">
        <v>2487</v>
      </c>
      <c r="C34" s="28">
        <f>IFERROR(VLOOKUP(A34,Sheet1!H:L,5,0),0)</f>
        <v>0</v>
      </c>
      <c r="D34" s="28"/>
      <c r="E34" s="29">
        <f t="shared" si="0"/>
        <v>0</v>
      </c>
    </row>
    <row r="35" s="6" customFormat="1" ht="17.1" hidden="1" customHeight="1" spans="1:5">
      <c r="A35" s="26">
        <v>50404</v>
      </c>
      <c r="B35" s="27" t="s">
        <v>2489</v>
      </c>
      <c r="C35" s="28">
        <f>IFERROR(VLOOKUP(A35,Sheet1!H:L,5,0),0)</f>
        <v>0</v>
      </c>
      <c r="D35" s="28"/>
      <c r="E35" s="29">
        <f t="shared" si="0"/>
        <v>0</v>
      </c>
    </row>
    <row r="36" s="6" customFormat="1" ht="17.1" hidden="1" customHeight="1" spans="1:5">
      <c r="A36" s="26">
        <v>50405</v>
      </c>
      <c r="B36" s="27" t="s">
        <v>2490</v>
      </c>
      <c r="C36" s="28">
        <f>IFERROR(VLOOKUP(A36,Sheet1!H:L,5,0),0)</f>
        <v>0</v>
      </c>
      <c r="D36" s="28"/>
      <c r="E36" s="29">
        <f t="shared" si="0"/>
        <v>0</v>
      </c>
    </row>
    <row r="37" s="6" customFormat="1" ht="17.1" hidden="1" customHeight="1" spans="1:5">
      <c r="A37" s="26">
        <v>50499</v>
      </c>
      <c r="B37" s="27" t="s">
        <v>2491</v>
      </c>
      <c r="C37" s="28">
        <f>IFERROR(VLOOKUP(A37,Sheet1!H:L,5,0),0)</f>
        <v>0</v>
      </c>
      <c r="D37" s="28"/>
      <c r="E37" s="29">
        <f t="shared" si="0"/>
        <v>0</v>
      </c>
    </row>
    <row r="38" s="5" customFormat="1" ht="17.1" customHeight="1" spans="1:5">
      <c r="A38" s="25">
        <v>505</v>
      </c>
      <c r="B38" s="25" t="s">
        <v>2493</v>
      </c>
      <c r="C38" s="23">
        <f>SUM(C39:C41)</f>
        <v>8117</v>
      </c>
      <c r="D38" s="23">
        <f>SUM(D39:D41)</f>
        <v>3206</v>
      </c>
      <c r="E38" s="24">
        <f t="shared" si="0"/>
        <v>-852.5</v>
      </c>
    </row>
    <row r="39" s="6" customFormat="1" ht="17.1" customHeight="1" spans="1:5">
      <c r="A39" s="26">
        <v>50501</v>
      </c>
      <c r="B39" s="27" t="s">
        <v>2494</v>
      </c>
      <c r="C39" s="28">
        <f>IFERROR(VLOOKUP(A39,Sheet1!H:L,5,0),0)</f>
        <v>5870</v>
      </c>
      <c r="D39" s="28">
        <v>2475</v>
      </c>
      <c r="E39" s="29">
        <f t="shared" si="0"/>
        <v>-460</v>
      </c>
    </row>
    <row r="40" s="6" customFormat="1" ht="17.1" customHeight="1" spans="1:5">
      <c r="A40" s="26">
        <v>50502</v>
      </c>
      <c r="B40" s="27" t="s">
        <v>2495</v>
      </c>
      <c r="C40" s="28">
        <f>IFERROR(VLOOKUP(A40,Sheet1!H:L,5,0),0)</f>
        <v>2247</v>
      </c>
      <c r="D40" s="28">
        <v>731</v>
      </c>
      <c r="E40" s="29">
        <f t="shared" si="0"/>
        <v>-392.5</v>
      </c>
    </row>
    <row r="41" s="6" customFormat="1" ht="17.1" hidden="1" customHeight="1" spans="1:5">
      <c r="A41" s="26">
        <v>50599</v>
      </c>
      <c r="B41" s="27" t="s">
        <v>2496</v>
      </c>
      <c r="C41" s="28">
        <f>IFERROR(VLOOKUP(A41,Sheet1!H:L,5,0),0)</f>
        <v>0</v>
      </c>
      <c r="D41" s="28"/>
      <c r="E41" s="29">
        <f t="shared" si="0"/>
        <v>0</v>
      </c>
    </row>
    <row r="42" s="5" customFormat="1" ht="17.1" hidden="1" customHeight="1" spans="1:5">
      <c r="A42" s="25">
        <v>506</v>
      </c>
      <c r="B42" s="25" t="s">
        <v>2497</v>
      </c>
      <c r="C42" s="23">
        <f>SUM(C43:C44)</f>
        <v>0</v>
      </c>
      <c r="D42" s="23"/>
      <c r="E42" s="29">
        <f t="shared" si="0"/>
        <v>0</v>
      </c>
    </row>
    <row r="43" s="6" customFormat="1" ht="17.1" hidden="1" customHeight="1" spans="1:5">
      <c r="A43" s="26">
        <v>50601</v>
      </c>
      <c r="B43" s="27" t="s">
        <v>2498</v>
      </c>
      <c r="C43" s="28">
        <f>IFERROR(VLOOKUP(A43,Sheet1!H:L,5,0),0)</f>
        <v>0</v>
      </c>
      <c r="D43" s="28"/>
      <c r="E43" s="29">
        <f t="shared" si="0"/>
        <v>0</v>
      </c>
    </row>
    <row r="44" s="6" customFormat="1" ht="17.1" hidden="1" customHeight="1" spans="1:5">
      <c r="A44" s="26">
        <v>50602</v>
      </c>
      <c r="B44" s="27" t="s">
        <v>2499</v>
      </c>
      <c r="C44" s="28">
        <f>IFERROR(VLOOKUP(A44,Sheet1!H:L,5,0),0)</f>
        <v>0</v>
      </c>
      <c r="D44" s="28"/>
      <c r="E44" s="29">
        <f t="shared" si="0"/>
        <v>0</v>
      </c>
    </row>
    <row r="45" s="5" customFormat="1" ht="17.1" customHeight="1" spans="1:5">
      <c r="A45" s="25">
        <v>507</v>
      </c>
      <c r="B45" s="25" t="s">
        <v>2500</v>
      </c>
      <c r="C45" s="23">
        <f>SUM(C46:C48)</f>
        <v>80</v>
      </c>
      <c r="D45" s="23">
        <v>2</v>
      </c>
      <c r="E45" s="24">
        <f t="shared" si="0"/>
        <v>-38</v>
      </c>
    </row>
    <row r="46" s="6" customFormat="1" ht="17.1" hidden="1" customHeight="1" spans="1:5">
      <c r="A46" s="26">
        <v>50701</v>
      </c>
      <c r="B46" s="27" t="s">
        <v>2501</v>
      </c>
      <c r="C46" s="28">
        <f>IFERROR(VLOOKUP(A46,Sheet1!H:L,5,0),0)</f>
        <v>0</v>
      </c>
      <c r="D46" s="28"/>
      <c r="E46" s="29">
        <f t="shared" si="0"/>
        <v>0</v>
      </c>
    </row>
    <row r="47" s="6" customFormat="1" ht="17.1" hidden="1" customHeight="1" spans="1:5">
      <c r="A47" s="26">
        <v>50702</v>
      </c>
      <c r="B47" s="27" t="s">
        <v>2502</v>
      </c>
      <c r="C47" s="28">
        <f>IFERROR(VLOOKUP(A47,Sheet1!H:L,5,0),0)</f>
        <v>0</v>
      </c>
      <c r="D47" s="28"/>
      <c r="E47" s="29">
        <f t="shared" si="0"/>
        <v>0</v>
      </c>
    </row>
    <row r="48" s="6" customFormat="1" ht="17.1" customHeight="1" spans="1:5">
      <c r="A48" s="26">
        <v>50799</v>
      </c>
      <c r="B48" s="27" t="s">
        <v>2503</v>
      </c>
      <c r="C48" s="28">
        <f>IFERROR(VLOOKUP(A48,Sheet1!H:L,5,0),0)</f>
        <v>80</v>
      </c>
      <c r="D48" s="30">
        <v>2</v>
      </c>
      <c r="E48" s="29">
        <f t="shared" si="0"/>
        <v>-38</v>
      </c>
    </row>
    <row r="49" s="5" customFormat="1" ht="17.1" hidden="1" customHeight="1" spans="1:5">
      <c r="A49" s="25">
        <v>508</v>
      </c>
      <c r="B49" s="25" t="s">
        <v>2504</v>
      </c>
      <c r="C49" s="23">
        <f>SUM(C50:C51)</f>
        <v>0</v>
      </c>
      <c r="D49" s="23"/>
      <c r="E49" s="29">
        <f t="shared" si="0"/>
        <v>0</v>
      </c>
    </row>
    <row r="50" s="6" customFormat="1" ht="17.1" hidden="1" customHeight="1" spans="1:5">
      <c r="A50" s="26">
        <v>50801</v>
      </c>
      <c r="B50" s="27" t="s">
        <v>2505</v>
      </c>
      <c r="C50" s="28">
        <f>IFERROR(VLOOKUP(A50,Sheet1!H:L,5,0),0)</f>
        <v>0</v>
      </c>
      <c r="D50" s="28"/>
      <c r="E50" s="29">
        <f t="shared" si="0"/>
        <v>0</v>
      </c>
    </row>
    <row r="51" s="6" customFormat="1" ht="17.1" hidden="1" customHeight="1" spans="1:5">
      <c r="A51" s="26">
        <v>50802</v>
      </c>
      <c r="B51" s="27" t="s">
        <v>2506</v>
      </c>
      <c r="C51" s="28">
        <f>IFERROR(VLOOKUP(A51,Sheet1!H:L,5,0),0)</f>
        <v>0</v>
      </c>
      <c r="D51" s="28"/>
      <c r="E51" s="29">
        <f t="shared" si="0"/>
        <v>0</v>
      </c>
    </row>
    <row r="52" s="5" customFormat="1" ht="17.1" customHeight="1" spans="1:5">
      <c r="A52" s="25">
        <v>509</v>
      </c>
      <c r="B52" s="25" t="s">
        <v>2507</v>
      </c>
      <c r="C52" s="23">
        <f>SUM(C53:C57)</f>
        <v>3688</v>
      </c>
      <c r="D52" s="23">
        <f>SUM(D53:D57)</f>
        <v>926</v>
      </c>
      <c r="E52" s="24">
        <f t="shared" si="0"/>
        <v>-918</v>
      </c>
    </row>
    <row r="53" s="6" customFormat="1" ht="17.1" customHeight="1" spans="1:5">
      <c r="A53" s="26">
        <v>50901</v>
      </c>
      <c r="B53" s="27" t="s">
        <v>2508</v>
      </c>
      <c r="C53" s="28">
        <f>IFERROR(VLOOKUP(A53,Sheet1!H:L,5,0),0)</f>
        <v>1190</v>
      </c>
      <c r="D53" s="28">
        <v>187</v>
      </c>
      <c r="E53" s="29">
        <f t="shared" si="0"/>
        <v>-408</v>
      </c>
    </row>
    <row r="54" s="6" customFormat="1" ht="17.1" customHeight="1" spans="1:5">
      <c r="A54" s="26">
        <v>50902</v>
      </c>
      <c r="B54" s="27" t="s">
        <v>2509</v>
      </c>
      <c r="C54" s="28">
        <f>IFERROR(VLOOKUP(A54,Sheet1!H:L,5,0),0)</f>
        <v>23</v>
      </c>
      <c r="D54" s="28">
        <v>20</v>
      </c>
      <c r="E54" s="29">
        <f t="shared" si="0"/>
        <v>8.5</v>
      </c>
    </row>
    <row r="55" s="6" customFormat="1" ht="17.1" customHeight="1" spans="1:5">
      <c r="A55" s="26">
        <v>50903</v>
      </c>
      <c r="B55" s="27" t="s">
        <v>2510</v>
      </c>
      <c r="C55" s="28">
        <f>IFERROR(VLOOKUP(A55,Sheet1!H:L,5,0),0)</f>
        <v>79</v>
      </c>
      <c r="D55" s="28">
        <v>52</v>
      </c>
      <c r="E55" s="29">
        <f t="shared" si="0"/>
        <v>12.5</v>
      </c>
    </row>
    <row r="56" s="6" customFormat="1" ht="17.1" customHeight="1" spans="1:5">
      <c r="A56" s="26">
        <v>50905</v>
      </c>
      <c r="B56" s="27" t="s">
        <v>2511</v>
      </c>
      <c r="C56" s="28">
        <f>IFERROR(VLOOKUP(A56,Sheet1!H:L,5,0),0)</f>
        <v>1630</v>
      </c>
      <c r="D56" s="28">
        <v>400</v>
      </c>
      <c r="E56" s="29">
        <f t="shared" si="0"/>
        <v>-415</v>
      </c>
    </row>
    <row r="57" s="6" customFormat="1" ht="17.1" customHeight="1" spans="1:5">
      <c r="A57" s="26">
        <v>50999</v>
      </c>
      <c r="B57" s="27" t="s">
        <v>2512</v>
      </c>
      <c r="C57" s="28">
        <f>IFERROR(VLOOKUP(A57,Sheet1!H:L,5,0),0)</f>
        <v>766</v>
      </c>
      <c r="D57" s="28">
        <v>267</v>
      </c>
      <c r="E57" s="29">
        <f t="shared" si="0"/>
        <v>-116</v>
      </c>
    </row>
    <row r="58" s="5" customFormat="1" ht="17.1" hidden="1" customHeight="1" spans="1:5">
      <c r="A58" s="25">
        <v>510</v>
      </c>
      <c r="B58" s="25" t="s">
        <v>2513</v>
      </c>
      <c r="C58" s="23">
        <f>SUM(C59:C60)</f>
        <v>0</v>
      </c>
      <c r="D58" s="23"/>
      <c r="E58" s="29">
        <f t="shared" si="0"/>
        <v>0</v>
      </c>
    </row>
    <row r="59" s="6" customFormat="1" ht="17.1" hidden="1" customHeight="1" spans="1:5">
      <c r="A59" s="26">
        <v>51002</v>
      </c>
      <c r="B59" s="27" t="s">
        <v>2514</v>
      </c>
      <c r="C59" s="28">
        <f>IFERROR(VLOOKUP(A59,Sheet1!H:L,5,0),0)</f>
        <v>0</v>
      </c>
      <c r="D59" s="28"/>
      <c r="E59" s="29">
        <f t="shared" si="0"/>
        <v>0</v>
      </c>
    </row>
    <row r="60" s="6" customFormat="1" ht="17.1" hidden="1" customHeight="1" spans="1:5">
      <c r="A60" s="26">
        <v>51003</v>
      </c>
      <c r="B60" s="27" t="s">
        <v>2515</v>
      </c>
      <c r="C60" s="28">
        <f>IFERROR(VLOOKUP(A60,Sheet1!H:L,5,0),0)</f>
        <v>0</v>
      </c>
      <c r="D60" s="28"/>
      <c r="E60" s="29">
        <f t="shared" si="0"/>
        <v>0</v>
      </c>
    </row>
    <row r="61" s="5" customFormat="1" ht="17.1" hidden="1" customHeight="1" spans="1:5">
      <c r="A61" s="25">
        <v>511</v>
      </c>
      <c r="B61" s="25" t="s">
        <v>2516</v>
      </c>
      <c r="C61" s="23">
        <f>SUM(C62:C65)</f>
        <v>0</v>
      </c>
      <c r="D61" s="23"/>
      <c r="E61" s="29">
        <f t="shared" si="0"/>
        <v>0</v>
      </c>
    </row>
    <row r="62" s="6" customFormat="1" ht="17.1" hidden="1" customHeight="1" spans="1:5">
      <c r="A62" s="26">
        <v>51101</v>
      </c>
      <c r="B62" s="27" t="s">
        <v>2517</v>
      </c>
      <c r="C62" s="28">
        <f>IFERROR(VLOOKUP(A62,Sheet1!H:L,5,0),0)</f>
        <v>0</v>
      </c>
      <c r="D62" s="28"/>
      <c r="E62" s="29">
        <f t="shared" si="0"/>
        <v>0</v>
      </c>
    </row>
    <row r="63" s="6" customFormat="1" ht="17.1" hidden="1" customHeight="1" spans="1:5">
      <c r="A63" s="26">
        <v>51102</v>
      </c>
      <c r="B63" s="27" t="s">
        <v>2518</v>
      </c>
      <c r="C63" s="28">
        <f>IFERROR(VLOOKUP(A63,Sheet1!H:L,5,0),0)</f>
        <v>0</v>
      </c>
      <c r="D63" s="28"/>
      <c r="E63" s="29">
        <f t="shared" si="0"/>
        <v>0</v>
      </c>
    </row>
    <row r="64" s="6" customFormat="1" ht="17.1" hidden="1" customHeight="1" spans="1:5">
      <c r="A64" s="26">
        <v>51103</v>
      </c>
      <c r="B64" s="27" t="s">
        <v>2519</v>
      </c>
      <c r="C64" s="28">
        <f>IFERROR(VLOOKUP(A64,Sheet1!H:L,5,0),0)</f>
        <v>0</v>
      </c>
      <c r="D64" s="28"/>
      <c r="E64" s="29">
        <f t="shared" si="0"/>
        <v>0</v>
      </c>
    </row>
    <row r="65" s="6" customFormat="1" ht="17.1" hidden="1" customHeight="1" spans="1:5">
      <c r="A65" s="26">
        <v>51104</v>
      </c>
      <c r="B65" s="27" t="s">
        <v>2520</v>
      </c>
      <c r="C65" s="28">
        <f>IFERROR(VLOOKUP(A65,Sheet1!H:L,5,0),0)</f>
        <v>0</v>
      </c>
      <c r="D65" s="28"/>
      <c r="E65" s="29">
        <f t="shared" si="0"/>
        <v>0</v>
      </c>
    </row>
    <row r="66" s="5" customFormat="1" ht="17.1" hidden="1" customHeight="1" spans="1:5">
      <c r="A66" s="25">
        <v>514</v>
      </c>
      <c r="B66" s="25" t="s">
        <v>2521</v>
      </c>
      <c r="C66" s="23">
        <f>SUM(C67:C68)</f>
        <v>0</v>
      </c>
      <c r="D66" s="23"/>
      <c r="E66" s="29">
        <f t="shared" si="0"/>
        <v>0</v>
      </c>
    </row>
    <row r="67" s="6" customFormat="1" ht="17.1" hidden="1" customHeight="1" spans="1:5">
      <c r="A67" s="26">
        <v>51401</v>
      </c>
      <c r="B67" s="27" t="s">
        <v>25</v>
      </c>
      <c r="C67" s="28">
        <f>IFERROR(VLOOKUP(A67,Sheet1!H:L,5,0),0)</f>
        <v>0</v>
      </c>
      <c r="D67" s="28"/>
      <c r="E67" s="29">
        <f t="shared" si="0"/>
        <v>0</v>
      </c>
    </row>
    <row r="68" s="6" customFormat="1" ht="17.1" hidden="1" customHeight="1" spans="1:5">
      <c r="A68" s="26">
        <v>51402</v>
      </c>
      <c r="B68" s="27" t="s">
        <v>2522</v>
      </c>
      <c r="C68" s="28">
        <f>IFERROR(VLOOKUP(A68,Sheet1!H:L,5,0),0)</f>
        <v>0</v>
      </c>
      <c r="D68" s="28"/>
      <c r="E68" s="29">
        <f t="shared" si="0"/>
        <v>0</v>
      </c>
    </row>
    <row r="69" s="5" customFormat="1" ht="17.1" hidden="1" customHeight="1" spans="1:5">
      <c r="A69" s="25">
        <v>599</v>
      </c>
      <c r="B69" s="25" t="s">
        <v>26</v>
      </c>
      <c r="C69" s="23">
        <f>SUM(C70:C73)</f>
        <v>0</v>
      </c>
      <c r="D69" s="23"/>
      <c r="E69" s="29">
        <f t="shared" si="0"/>
        <v>0</v>
      </c>
    </row>
    <row r="70" s="6" customFormat="1" ht="17.1" hidden="1" customHeight="1" spans="1:5">
      <c r="A70" s="26">
        <v>59906</v>
      </c>
      <c r="B70" s="27" t="s">
        <v>2523</v>
      </c>
      <c r="C70" s="28">
        <f>IFERROR(VLOOKUP(A70,Sheet1!H:L,5,0),0)</f>
        <v>0</v>
      </c>
      <c r="D70" s="28"/>
      <c r="E70" s="29">
        <f t="shared" si="0"/>
        <v>0</v>
      </c>
    </row>
    <row r="71" s="6" customFormat="1" ht="17.1" hidden="1" customHeight="1" spans="1:5">
      <c r="A71" s="26">
        <v>59907</v>
      </c>
      <c r="B71" s="27" t="s">
        <v>457</v>
      </c>
      <c r="C71" s="28">
        <f>IFERROR(VLOOKUP(A71,Sheet1!H:L,5,0),0)</f>
        <v>0</v>
      </c>
      <c r="D71" s="28"/>
      <c r="E71" s="29">
        <f t="shared" ref="E71:E83" si="1">D71-C71/2</f>
        <v>0</v>
      </c>
    </row>
    <row r="72" s="6" customFormat="1" ht="17.1" hidden="1" customHeight="1" spans="1:5">
      <c r="A72" s="26">
        <v>59908</v>
      </c>
      <c r="B72" s="27" t="s">
        <v>2524</v>
      </c>
      <c r="C72" s="28">
        <f>IFERROR(VLOOKUP(A72,Sheet1!H:L,5,0),0)</f>
        <v>0</v>
      </c>
      <c r="D72" s="28"/>
      <c r="E72" s="29">
        <f t="shared" si="1"/>
        <v>0</v>
      </c>
    </row>
    <row r="73" s="6" customFormat="1" ht="17.1" hidden="1" customHeight="1" spans="1:5">
      <c r="A73" s="26">
        <v>59999</v>
      </c>
      <c r="B73" s="27" t="s">
        <v>26</v>
      </c>
      <c r="C73" s="28">
        <f>IFERROR(VLOOKUP(A73,Sheet1!H:L,5,0),0)</f>
        <v>0</v>
      </c>
      <c r="D73" s="28"/>
      <c r="E73" s="29">
        <f t="shared" si="1"/>
        <v>0</v>
      </c>
    </row>
    <row r="74" s="5" customFormat="1" ht="17.1" customHeight="1" spans="1:5">
      <c r="A74" s="33" t="s">
        <v>29</v>
      </c>
      <c r="B74" s="34"/>
      <c r="C74" s="23">
        <v>842</v>
      </c>
      <c r="D74" s="32">
        <f>SUM(D75:D76)</f>
        <v>1880</v>
      </c>
      <c r="E74" s="24">
        <f t="shared" si="1"/>
        <v>1459</v>
      </c>
    </row>
    <row r="75" s="5" customFormat="1" ht="17.1" customHeight="1" spans="1:5">
      <c r="A75" s="35" t="s">
        <v>2525</v>
      </c>
      <c r="B75" s="36" t="s">
        <v>2458</v>
      </c>
      <c r="C75" s="37">
        <v>0</v>
      </c>
      <c r="D75" s="37">
        <v>0</v>
      </c>
      <c r="E75" s="38">
        <f t="shared" si="1"/>
        <v>0</v>
      </c>
    </row>
    <row r="76" ht="17.1" customHeight="1" spans="1:5">
      <c r="A76" s="35">
        <v>2300602</v>
      </c>
      <c r="B76" s="36" t="s">
        <v>2459</v>
      </c>
      <c r="C76" s="23">
        <f>'镇一般预算支出-功能'!C1340</f>
        <v>842</v>
      </c>
      <c r="D76" s="32">
        <v>1880</v>
      </c>
      <c r="E76" s="24">
        <f t="shared" si="1"/>
        <v>1459</v>
      </c>
    </row>
    <row r="77" ht="17.1" customHeight="1" spans="1:5">
      <c r="A77" s="33" t="s">
        <v>30</v>
      </c>
      <c r="B77" s="34"/>
      <c r="C77" s="32">
        <f>C78</f>
        <v>0</v>
      </c>
      <c r="D77" s="32">
        <v>0</v>
      </c>
      <c r="E77" s="38">
        <f t="shared" si="1"/>
        <v>0</v>
      </c>
    </row>
    <row r="78" ht="17.1" hidden="1" customHeight="1" spans="1:5">
      <c r="A78" s="39">
        <v>23103</v>
      </c>
      <c r="B78" s="39" t="s">
        <v>2464</v>
      </c>
      <c r="C78" s="32">
        <f>C79</f>
        <v>0</v>
      </c>
      <c r="D78" s="32">
        <v>0</v>
      </c>
      <c r="E78" s="38">
        <f t="shared" si="1"/>
        <v>0</v>
      </c>
    </row>
    <row r="79" s="7" customFormat="1" ht="17.1" hidden="1" customHeight="1" spans="1:5">
      <c r="A79" s="40">
        <v>2310301</v>
      </c>
      <c r="B79" s="41" t="s">
        <v>2465</v>
      </c>
      <c r="C79" s="32">
        <v>0</v>
      </c>
      <c r="D79" s="32">
        <v>0</v>
      </c>
      <c r="E79" s="38">
        <f t="shared" si="1"/>
        <v>0</v>
      </c>
    </row>
    <row r="80" ht="17.1" customHeight="1" spans="1:5">
      <c r="A80" s="33" t="s">
        <v>31</v>
      </c>
      <c r="B80" s="34"/>
      <c r="C80" s="32">
        <f>C81</f>
        <v>0</v>
      </c>
      <c r="D80" s="32">
        <v>0</v>
      </c>
      <c r="E80" s="38">
        <f t="shared" si="1"/>
        <v>0</v>
      </c>
    </row>
    <row r="81" ht="17.1" hidden="1" customHeight="1" spans="1:5">
      <c r="A81" s="42">
        <v>23009</v>
      </c>
      <c r="B81" s="43" t="s">
        <v>2466</v>
      </c>
      <c r="C81" s="32">
        <v>0</v>
      </c>
      <c r="D81" s="32">
        <v>0</v>
      </c>
      <c r="E81" s="38">
        <f t="shared" si="1"/>
        <v>0</v>
      </c>
    </row>
    <row r="82" ht="17.1" customHeight="1" spans="1:5">
      <c r="A82" s="21" t="s">
        <v>32</v>
      </c>
      <c r="B82" s="22"/>
      <c r="C82" s="32">
        <v>0</v>
      </c>
      <c r="D82" s="32">
        <v>0</v>
      </c>
      <c r="E82" s="38">
        <f t="shared" si="1"/>
        <v>0</v>
      </c>
    </row>
    <row r="83" ht="17.1" customHeight="1" spans="1:5">
      <c r="A83" s="44" t="s">
        <v>34</v>
      </c>
      <c r="B83" s="44"/>
      <c r="C83" s="23">
        <v>16701</v>
      </c>
      <c r="D83" s="32">
        <f>'镇一般预算收入 '!D78</f>
        <v>8412.8</v>
      </c>
      <c r="E83" s="32">
        <f t="shared" si="1"/>
        <v>62.2999999999993</v>
      </c>
    </row>
  </sheetData>
  <autoFilter ref="A5:F83">
    <extLst/>
  </autoFilter>
  <mergeCells count="8">
    <mergeCell ref="A2:E2"/>
    <mergeCell ref="A3:E3"/>
    <mergeCell ref="A6:B6"/>
    <mergeCell ref="A74:B74"/>
    <mergeCell ref="A77:B77"/>
    <mergeCell ref="A80:B80"/>
    <mergeCell ref="A82:B82"/>
    <mergeCell ref="A83:B83"/>
  </mergeCells>
  <printOptions horizontalCentered="1"/>
  <pageMargins left="0.393700787401575" right="0.393700787401575" top="0.31496062992126" bottom="0.31496062992126" header="0.31496062992126" footer="0.31496062992126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83"/>
  <sheetViews>
    <sheetView workbookViewId="0">
      <selection activeCell="D675" sqref="D675"/>
    </sheetView>
  </sheetViews>
  <sheetFormatPr defaultColWidth="9" defaultRowHeight="13.5"/>
  <cols>
    <col min="1" max="1" width="16" customWidth="1"/>
    <col min="2" max="2" width="33.5" customWidth="1"/>
    <col min="3" max="3" width="16" customWidth="1"/>
  </cols>
  <sheetData>
    <row r="2" spans="1:12">
      <c r="A2" s="1" t="s">
        <v>2526</v>
      </c>
      <c r="C2" t="s">
        <v>2527</v>
      </c>
      <c r="D2" s="2" t="s">
        <v>2528</v>
      </c>
      <c r="E2" s="2" t="s">
        <v>2529</v>
      </c>
      <c r="H2" s="1" t="s">
        <v>2526</v>
      </c>
      <c r="J2" t="s">
        <v>2527</v>
      </c>
      <c r="K2" t="s">
        <v>2528</v>
      </c>
      <c r="L2" t="s">
        <v>2529</v>
      </c>
    </row>
    <row r="3" spans="1:12">
      <c r="A3" s="1" t="s">
        <v>125</v>
      </c>
      <c r="B3" t="s">
        <v>126</v>
      </c>
      <c r="C3">
        <v>10000</v>
      </c>
      <c r="D3">
        <f>C3/10000</f>
        <v>1</v>
      </c>
      <c r="E3">
        <f>ROUND(D3,0)</f>
        <v>1</v>
      </c>
      <c r="H3" s="3">
        <v>50101</v>
      </c>
      <c r="I3" t="s">
        <v>2470</v>
      </c>
      <c r="J3">
        <v>15616310</v>
      </c>
      <c r="K3">
        <f>J3/10000</f>
        <v>1561.631</v>
      </c>
      <c r="L3">
        <v>1561</v>
      </c>
    </row>
    <row r="4" spans="1:12">
      <c r="A4" s="1" t="s">
        <v>143</v>
      </c>
      <c r="B4" t="s">
        <v>106</v>
      </c>
      <c r="C4">
        <v>11024950</v>
      </c>
      <c r="D4">
        <f t="shared" ref="D4:D67" si="0">C4/10000</f>
        <v>1102.495</v>
      </c>
      <c r="E4">
        <f t="shared" ref="E4:E67" si="1">ROUND(D4,0)</f>
        <v>1102</v>
      </c>
      <c r="H4" s="3">
        <v>50102</v>
      </c>
      <c r="I4" t="s">
        <v>2471</v>
      </c>
      <c r="J4">
        <v>3614340</v>
      </c>
      <c r="K4">
        <f t="shared" ref="K4:K25" si="2">J4/10000</f>
        <v>361.434</v>
      </c>
      <c r="L4">
        <f t="shared" ref="L4:L24" si="3">ROUND(K4,0)</f>
        <v>361</v>
      </c>
    </row>
    <row r="5" spans="1:12">
      <c r="A5" s="1" t="s">
        <v>144</v>
      </c>
      <c r="B5" t="s">
        <v>108</v>
      </c>
      <c r="C5">
        <v>1225400</v>
      </c>
      <c r="D5">
        <f t="shared" si="0"/>
        <v>122.54</v>
      </c>
      <c r="E5">
        <f t="shared" si="1"/>
        <v>123</v>
      </c>
      <c r="H5" s="3">
        <v>50103</v>
      </c>
      <c r="I5" t="s">
        <v>2239</v>
      </c>
      <c r="J5">
        <v>1469400</v>
      </c>
      <c r="K5">
        <f t="shared" si="2"/>
        <v>146.94</v>
      </c>
      <c r="L5">
        <f t="shared" si="3"/>
        <v>147</v>
      </c>
    </row>
    <row r="6" spans="1:12">
      <c r="A6" s="1" t="s">
        <v>156</v>
      </c>
      <c r="B6" t="s">
        <v>124</v>
      </c>
      <c r="C6">
        <v>3300246</v>
      </c>
      <c r="D6">
        <f t="shared" si="0"/>
        <v>330.0246</v>
      </c>
      <c r="E6">
        <f t="shared" si="1"/>
        <v>330</v>
      </c>
      <c r="H6" s="3">
        <v>50199</v>
      </c>
      <c r="I6" t="s">
        <v>2472</v>
      </c>
      <c r="J6">
        <v>1409180</v>
      </c>
      <c r="K6">
        <f t="shared" si="2"/>
        <v>140.918</v>
      </c>
      <c r="L6">
        <f t="shared" si="3"/>
        <v>141</v>
      </c>
    </row>
    <row r="7" spans="1:12">
      <c r="A7" s="1" t="s">
        <v>197</v>
      </c>
      <c r="B7" t="s">
        <v>106</v>
      </c>
      <c r="C7">
        <v>990900</v>
      </c>
      <c r="D7">
        <f t="shared" si="0"/>
        <v>99.09</v>
      </c>
      <c r="E7">
        <f t="shared" si="1"/>
        <v>99</v>
      </c>
      <c r="H7" s="3">
        <v>50201</v>
      </c>
      <c r="I7" t="s">
        <v>2474</v>
      </c>
      <c r="J7">
        <v>1127000</v>
      </c>
      <c r="K7">
        <f t="shared" si="2"/>
        <v>112.7</v>
      </c>
      <c r="L7">
        <v>112</v>
      </c>
    </row>
    <row r="8" spans="1:12">
      <c r="A8" s="1" t="s">
        <v>198</v>
      </c>
      <c r="B8" t="s">
        <v>108</v>
      </c>
      <c r="C8">
        <v>28800</v>
      </c>
      <c r="D8">
        <f t="shared" si="0"/>
        <v>2.88</v>
      </c>
      <c r="E8">
        <f t="shared" si="1"/>
        <v>3</v>
      </c>
      <c r="H8" s="3">
        <v>50202</v>
      </c>
      <c r="I8" t="s">
        <v>2475</v>
      </c>
      <c r="J8">
        <v>64800</v>
      </c>
      <c r="K8">
        <f t="shared" si="2"/>
        <v>6.48</v>
      </c>
      <c r="L8">
        <f t="shared" si="3"/>
        <v>6</v>
      </c>
    </row>
    <row r="9" spans="1:12">
      <c r="A9" s="1" t="s">
        <v>358</v>
      </c>
      <c r="B9" t="s">
        <v>359</v>
      </c>
      <c r="C9">
        <v>20000</v>
      </c>
      <c r="D9">
        <f t="shared" si="0"/>
        <v>2</v>
      </c>
      <c r="E9">
        <f t="shared" si="1"/>
        <v>2</v>
      </c>
      <c r="H9" s="3">
        <v>50203</v>
      </c>
      <c r="I9" t="s">
        <v>2476</v>
      </c>
      <c r="J9">
        <v>31300</v>
      </c>
      <c r="K9">
        <f t="shared" si="2"/>
        <v>3.13</v>
      </c>
      <c r="L9">
        <f t="shared" si="3"/>
        <v>3</v>
      </c>
    </row>
    <row r="10" spans="1:12">
      <c r="A10" s="1" t="s">
        <v>417</v>
      </c>
      <c r="B10" t="s">
        <v>418</v>
      </c>
      <c r="C10">
        <v>100000</v>
      </c>
      <c r="D10">
        <f t="shared" si="0"/>
        <v>10</v>
      </c>
      <c r="E10">
        <f t="shared" si="1"/>
        <v>10</v>
      </c>
      <c r="H10" s="3">
        <v>50204</v>
      </c>
      <c r="I10" t="s">
        <v>2477</v>
      </c>
      <c r="J10">
        <v>54225</v>
      </c>
      <c r="K10">
        <f t="shared" si="2"/>
        <v>5.4225</v>
      </c>
      <c r="L10">
        <f t="shared" si="3"/>
        <v>5</v>
      </c>
    </row>
    <row r="11" spans="1:12">
      <c r="A11" s="1" t="s">
        <v>545</v>
      </c>
      <c r="B11" t="s">
        <v>546</v>
      </c>
      <c r="C11">
        <v>100000</v>
      </c>
      <c r="D11">
        <f t="shared" si="0"/>
        <v>10</v>
      </c>
      <c r="E11">
        <f t="shared" si="1"/>
        <v>10</v>
      </c>
      <c r="H11" s="3">
        <v>50205</v>
      </c>
      <c r="I11" t="s">
        <v>2478</v>
      </c>
      <c r="J11">
        <v>10130100</v>
      </c>
      <c r="K11">
        <f t="shared" si="2"/>
        <v>1013.01</v>
      </c>
      <c r="L11">
        <f t="shared" si="3"/>
        <v>1013</v>
      </c>
    </row>
    <row r="12" spans="1:12">
      <c r="A12" s="1" t="s">
        <v>577</v>
      </c>
      <c r="B12" t="s">
        <v>106</v>
      </c>
      <c r="C12">
        <v>4484400</v>
      </c>
      <c r="D12">
        <f t="shared" si="0"/>
        <v>448.44</v>
      </c>
      <c r="E12">
        <f t="shared" si="1"/>
        <v>448</v>
      </c>
      <c r="H12" s="3">
        <v>50206</v>
      </c>
      <c r="I12" t="s">
        <v>2479</v>
      </c>
      <c r="J12">
        <v>387000</v>
      </c>
      <c r="K12">
        <f t="shared" si="2"/>
        <v>38.7</v>
      </c>
      <c r="L12">
        <f t="shared" si="3"/>
        <v>39</v>
      </c>
    </row>
    <row r="13" spans="1:12">
      <c r="A13" s="1" t="s">
        <v>578</v>
      </c>
      <c r="B13" t="s">
        <v>108</v>
      </c>
      <c r="C13">
        <v>123600</v>
      </c>
      <c r="D13">
        <f t="shared" si="0"/>
        <v>12.36</v>
      </c>
      <c r="E13">
        <f t="shared" si="1"/>
        <v>12</v>
      </c>
      <c r="H13" s="3">
        <v>50208</v>
      </c>
      <c r="I13" t="s">
        <v>2481</v>
      </c>
      <c r="J13">
        <v>267300</v>
      </c>
      <c r="K13">
        <f t="shared" si="2"/>
        <v>26.73</v>
      </c>
      <c r="L13">
        <f t="shared" si="3"/>
        <v>27</v>
      </c>
    </row>
    <row r="14" spans="1:12">
      <c r="A14" s="1" t="s">
        <v>590</v>
      </c>
      <c r="B14" t="s">
        <v>591</v>
      </c>
      <c r="C14">
        <v>2000000</v>
      </c>
      <c r="D14">
        <f t="shared" si="0"/>
        <v>200</v>
      </c>
      <c r="E14">
        <f t="shared" si="1"/>
        <v>200</v>
      </c>
      <c r="H14" s="3">
        <v>50209</v>
      </c>
      <c r="I14" t="s">
        <v>2530</v>
      </c>
      <c r="J14">
        <v>1000000</v>
      </c>
      <c r="K14">
        <f t="shared" si="2"/>
        <v>100</v>
      </c>
      <c r="L14">
        <f t="shared" si="3"/>
        <v>100</v>
      </c>
    </row>
    <row r="15" spans="1:12">
      <c r="A15" s="1" t="s">
        <v>630</v>
      </c>
      <c r="B15" t="s">
        <v>106</v>
      </c>
      <c r="C15">
        <v>634000</v>
      </c>
      <c r="D15">
        <f t="shared" si="0"/>
        <v>63.4</v>
      </c>
      <c r="E15">
        <f t="shared" si="1"/>
        <v>63</v>
      </c>
      <c r="H15" s="3">
        <v>50299</v>
      </c>
      <c r="I15" t="s">
        <v>2483</v>
      </c>
      <c r="J15">
        <v>3608974.74</v>
      </c>
      <c r="K15">
        <f t="shared" si="2"/>
        <v>360.897474</v>
      </c>
      <c r="L15">
        <f t="shared" si="3"/>
        <v>361</v>
      </c>
    </row>
    <row r="16" spans="1:12">
      <c r="A16" s="1" t="s">
        <v>631</v>
      </c>
      <c r="B16" t="s">
        <v>108</v>
      </c>
      <c r="C16">
        <v>15000</v>
      </c>
      <c r="D16">
        <f t="shared" si="0"/>
        <v>1.5</v>
      </c>
      <c r="E16">
        <f t="shared" si="1"/>
        <v>2</v>
      </c>
      <c r="H16" s="3">
        <v>50306</v>
      </c>
      <c r="I16" t="s">
        <v>2489</v>
      </c>
      <c r="J16">
        <v>300000</v>
      </c>
      <c r="K16">
        <f t="shared" si="2"/>
        <v>30</v>
      </c>
      <c r="L16">
        <f t="shared" si="3"/>
        <v>30</v>
      </c>
    </row>
    <row r="17" spans="1:12">
      <c r="A17" s="1" t="s">
        <v>633</v>
      </c>
      <c r="B17" t="s">
        <v>634</v>
      </c>
      <c r="C17">
        <v>138900</v>
      </c>
      <c r="D17">
        <f t="shared" si="0"/>
        <v>13.89</v>
      </c>
      <c r="E17">
        <f t="shared" si="1"/>
        <v>14</v>
      </c>
      <c r="H17" s="3">
        <v>50399</v>
      </c>
      <c r="I17" t="s">
        <v>2491</v>
      </c>
      <c r="J17">
        <v>679204</v>
      </c>
      <c r="K17">
        <f t="shared" si="2"/>
        <v>67.9204</v>
      </c>
      <c r="L17">
        <f t="shared" si="3"/>
        <v>68</v>
      </c>
    </row>
    <row r="18" spans="1:12">
      <c r="A18" s="1" t="s">
        <v>643</v>
      </c>
      <c r="B18" t="s">
        <v>644</v>
      </c>
      <c r="C18">
        <v>66180</v>
      </c>
      <c r="D18">
        <f t="shared" si="0"/>
        <v>6.618</v>
      </c>
      <c r="E18">
        <f t="shared" si="1"/>
        <v>7</v>
      </c>
      <c r="H18" s="3">
        <v>50501</v>
      </c>
      <c r="I18" t="s">
        <v>2494</v>
      </c>
      <c r="J18">
        <v>58700282</v>
      </c>
      <c r="K18">
        <f t="shared" si="2"/>
        <v>5870.0282</v>
      </c>
      <c r="L18">
        <f t="shared" si="3"/>
        <v>5870</v>
      </c>
    </row>
    <row r="19" spans="1:12">
      <c r="A19" s="1" t="s">
        <v>706</v>
      </c>
      <c r="B19" t="s">
        <v>707</v>
      </c>
      <c r="C19">
        <v>2101200</v>
      </c>
      <c r="D19">
        <f t="shared" si="0"/>
        <v>210.12</v>
      </c>
      <c r="E19">
        <f t="shared" si="1"/>
        <v>210</v>
      </c>
      <c r="H19" s="3">
        <v>50502</v>
      </c>
      <c r="I19" t="s">
        <v>2495</v>
      </c>
      <c r="J19">
        <v>22468428.89</v>
      </c>
      <c r="K19">
        <f t="shared" si="2"/>
        <v>2246.842889</v>
      </c>
      <c r="L19">
        <f t="shared" si="3"/>
        <v>2247</v>
      </c>
    </row>
    <row r="20" spans="1:12">
      <c r="A20" s="1" t="s">
        <v>719</v>
      </c>
      <c r="B20" t="s">
        <v>720</v>
      </c>
      <c r="C20">
        <v>1514000</v>
      </c>
      <c r="D20">
        <f t="shared" si="0"/>
        <v>151.4</v>
      </c>
      <c r="E20">
        <f t="shared" si="1"/>
        <v>151</v>
      </c>
      <c r="H20" s="3">
        <v>50799</v>
      </c>
      <c r="I20" t="s">
        <v>2503</v>
      </c>
      <c r="J20">
        <v>800000</v>
      </c>
      <c r="K20">
        <f t="shared" si="2"/>
        <v>80</v>
      </c>
      <c r="L20">
        <f t="shared" si="3"/>
        <v>80</v>
      </c>
    </row>
    <row r="21" spans="1:12">
      <c r="A21" s="1" t="s">
        <v>721</v>
      </c>
      <c r="B21" t="s">
        <v>722</v>
      </c>
      <c r="C21">
        <v>13249960</v>
      </c>
      <c r="D21">
        <f t="shared" si="0"/>
        <v>1324.996</v>
      </c>
      <c r="E21">
        <f t="shared" si="1"/>
        <v>1325</v>
      </c>
      <c r="H21" s="3">
        <v>50901</v>
      </c>
      <c r="I21" t="s">
        <v>2508</v>
      </c>
      <c r="J21">
        <v>11898807.4</v>
      </c>
      <c r="K21">
        <f t="shared" si="2"/>
        <v>1189.88074</v>
      </c>
      <c r="L21">
        <f t="shared" si="3"/>
        <v>1190</v>
      </c>
    </row>
    <row r="22" spans="1:12">
      <c r="A22" s="1" t="s">
        <v>723</v>
      </c>
      <c r="B22" t="s">
        <v>724</v>
      </c>
      <c r="C22">
        <v>7312398.09</v>
      </c>
      <c r="D22">
        <f t="shared" si="0"/>
        <v>731.239809</v>
      </c>
      <c r="E22">
        <f t="shared" si="1"/>
        <v>731</v>
      </c>
      <c r="H22" s="3">
        <v>50902</v>
      </c>
      <c r="I22" t="s">
        <v>2509</v>
      </c>
      <c r="J22">
        <v>234937.5</v>
      </c>
      <c r="K22">
        <f t="shared" si="2"/>
        <v>23.49375</v>
      </c>
      <c r="L22">
        <f t="shared" si="3"/>
        <v>23</v>
      </c>
    </row>
    <row r="23" spans="1:12">
      <c r="A23" s="1" t="s">
        <v>725</v>
      </c>
      <c r="B23" t="s">
        <v>726</v>
      </c>
      <c r="C23">
        <v>489637.5</v>
      </c>
      <c r="D23">
        <f t="shared" si="0"/>
        <v>48.96375</v>
      </c>
      <c r="E23">
        <f t="shared" si="1"/>
        <v>49</v>
      </c>
      <c r="H23" s="3">
        <v>50903</v>
      </c>
      <c r="I23" t="s">
        <v>2510</v>
      </c>
      <c r="J23">
        <v>789797.7</v>
      </c>
      <c r="K23">
        <f t="shared" si="2"/>
        <v>78.97977</v>
      </c>
      <c r="L23">
        <f t="shared" si="3"/>
        <v>79</v>
      </c>
    </row>
    <row r="24" spans="1:12">
      <c r="A24" s="1" t="s">
        <v>729</v>
      </c>
      <c r="B24" t="s">
        <v>730</v>
      </c>
      <c r="C24">
        <v>25074977.8</v>
      </c>
      <c r="D24">
        <f t="shared" si="0"/>
        <v>2507.49778</v>
      </c>
      <c r="E24">
        <f t="shared" si="1"/>
        <v>2507</v>
      </c>
      <c r="H24" s="3">
        <v>50905</v>
      </c>
      <c r="I24" t="s">
        <v>2511</v>
      </c>
      <c r="J24">
        <v>16303197</v>
      </c>
      <c r="K24">
        <f t="shared" si="2"/>
        <v>1630.3197</v>
      </c>
      <c r="L24">
        <f t="shared" si="3"/>
        <v>1630</v>
      </c>
    </row>
    <row r="25" spans="1:12">
      <c r="A25" s="1" t="s">
        <v>735</v>
      </c>
      <c r="B25" t="s">
        <v>736</v>
      </c>
      <c r="C25">
        <v>270725</v>
      </c>
      <c r="D25">
        <f t="shared" si="0"/>
        <v>27.0725</v>
      </c>
      <c r="E25">
        <f t="shared" si="1"/>
        <v>27</v>
      </c>
      <c r="H25" s="3">
        <v>50999</v>
      </c>
      <c r="I25" t="s">
        <v>2531</v>
      </c>
      <c r="J25">
        <v>7666437.8</v>
      </c>
      <c r="K25">
        <f t="shared" si="2"/>
        <v>766.64378</v>
      </c>
      <c r="L25">
        <v>766</v>
      </c>
    </row>
    <row r="26" spans="1:5">
      <c r="A26" s="1" t="s">
        <v>773</v>
      </c>
      <c r="B26" t="s">
        <v>774</v>
      </c>
      <c r="C26">
        <v>44500</v>
      </c>
      <c r="D26">
        <f t="shared" si="0"/>
        <v>4.45</v>
      </c>
      <c r="E26">
        <f t="shared" si="1"/>
        <v>4</v>
      </c>
    </row>
    <row r="27" spans="1:5">
      <c r="A27" s="1" t="s">
        <v>793</v>
      </c>
      <c r="B27" t="s">
        <v>794</v>
      </c>
      <c r="C27">
        <v>579204</v>
      </c>
      <c r="D27">
        <f t="shared" si="0"/>
        <v>57.9204</v>
      </c>
      <c r="E27">
        <f t="shared" si="1"/>
        <v>58</v>
      </c>
    </row>
    <row r="28" spans="1:5">
      <c r="A28" s="1" t="s">
        <v>803</v>
      </c>
      <c r="B28" t="s">
        <v>804</v>
      </c>
      <c r="C28">
        <v>2850000</v>
      </c>
      <c r="D28">
        <f t="shared" si="0"/>
        <v>285</v>
      </c>
      <c r="E28">
        <f t="shared" si="1"/>
        <v>285</v>
      </c>
    </row>
    <row r="29" spans="1:5">
      <c r="A29" s="1" t="s">
        <v>807</v>
      </c>
      <c r="B29" t="s">
        <v>808</v>
      </c>
      <c r="C29">
        <v>3066734</v>
      </c>
      <c r="D29">
        <f t="shared" si="0"/>
        <v>306.6734</v>
      </c>
      <c r="E29">
        <f t="shared" si="1"/>
        <v>307</v>
      </c>
    </row>
    <row r="30" spans="1:5">
      <c r="A30" s="1" t="s">
        <v>1011</v>
      </c>
      <c r="B30" t="s">
        <v>1012</v>
      </c>
      <c r="C30">
        <v>1006000</v>
      </c>
      <c r="D30">
        <f t="shared" si="0"/>
        <v>100.6</v>
      </c>
      <c r="E30">
        <f t="shared" si="1"/>
        <v>101</v>
      </c>
    </row>
    <row r="31" spans="1:5">
      <c r="A31" s="1" t="s">
        <v>1024</v>
      </c>
      <c r="B31" t="s">
        <v>1025</v>
      </c>
      <c r="C31">
        <v>386400</v>
      </c>
      <c r="D31">
        <f t="shared" si="0"/>
        <v>38.64</v>
      </c>
      <c r="E31">
        <f t="shared" si="1"/>
        <v>39</v>
      </c>
    </row>
    <row r="32" spans="1:5">
      <c r="A32" s="1" t="s">
        <v>1057</v>
      </c>
      <c r="B32" t="s">
        <v>1058</v>
      </c>
      <c r="C32">
        <v>440000</v>
      </c>
      <c r="D32">
        <f t="shared" si="0"/>
        <v>44</v>
      </c>
      <c r="E32">
        <f t="shared" si="1"/>
        <v>44</v>
      </c>
    </row>
    <row r="33" spans="1:5">
      <c r="A33" s="1" t="s">
        <v>1059</v>
      </c>
      <c r="B33" t="s">
        <v>1060</v>
      </c>
      <c r="C33">
        <v>970000</v>
      </c>
      <c r="D33">
        <f t="shared" si="0"/>
        <v>97</v>
      </c>
      <c r="E33">
        <f t="shared" si="1"/>
        <v>97</v>
      </c>
    </row>
    <row r="34" spans="1:5">
      <c r="A34" s="1" t="s">
        <v>1067</v>
      </c>
      <c r="B34" t="s">
        <v>1068</v>
      </c>
      <c r="C34">
        <v>1249800</v>
      </c>
      <c r="D34">
        <f t="shared" si="0"/>
        <v>124.98</v>
      </c>
      <c r="E34">
        <f t="shared" si="1"/>
        <v>125</v>
      </c>
    </row>
    <row r="35" spans="1:5">
      <c r="A35" s="1" t="s">
        <v>1069</v>
      </c>
      <c r="B35" t="s">
        <v>1070</v>
      </c>
      <c r="C35">
        <v>6402520</v>
      </c>
      <c r="D35">
        <f t="shared" si="0"/>
        <v>640.252</v>
      </c>
      <c r="E35">
        <f t="shared" si="1"/>
        <v>640</v>
      </c>
    </row>
    <row r="36" spans="1:5">
      <c r="A36" s="1" t="s">
        <v>1077</v>
      </c>
      <c r="B36" t="s">
        <v>1078</v>
      </c>
      <c r="C36">
        <v>5300400</v>
      </c>
      <c r="D36">
        <f t="shared" si="0"/>
        <v>530.04</v>
      </c>
      <c r="E36">
        <f t="shared" si="1"/>
        <v>530</v>
      </c>
    </row>
    <row r="37" spans="1:5">
      <c r="A37" s="1" t="s">
        <v>1079</v>
      </c>
      <c r="B37" t="s">
        <v>1080</v>
      </c>
      <c r="C37">
        <v>2688840</v>
      </c>
      <c r="D37">
        <f t="shared" si="0"/>
        <v>268.884</v>
      </c>
      <c r="E37">
        <f t="shared" si="1"/>
        <v>269</v>
      </c>
    </row>
    <row r="38" spans="1:5">
      <c r="A38" s="1" t="s">
        <v>1109</v>
      </c>
      <c r="B38" t="s">
        <v>1110</v>
      </c>
      <c r="C38">
        <v>900</v>
      </c>
      <c r="D38">
        <f t="shared" si="0"/>
        <v>0.09</v>
      </c>
      <c r="E38">
        <f t="shared" si="1"/>
        <v>0</v>
      </c>
    </row>
    <row r="39" spans="1:5">
      <c r="A39" s="1" t="s">
        <v>1113</v>
      </c>
      <c r="B39" t="s">
        <v>1114</v>
      </c>
      <c r="C39">
        <v>30000</v>
      </c>
      <c r="D39">
        <f t="shared" si="0"/>
        <v>3</v>
      </c>
      <c r="E39">
        <f t="shared" si="1"/>
        <v>3</v>
      </c>
    </row>
    <row r="40" spans="1:5">
      <c r="A40" s="1" t="s">
        <v>1117</v>
      </c>
      <c r="B40" t="s">
        <v>1118</v>
      </c>
      <c r="C40">
        <v>159700</v>
      </c>
      <c r="D40">
        <f t="shared" si="0"/>
        <v>15.97</v>
      </c>
      <c r="E40">
        <f t="shared" si="1"/>
        <v>16</v>
      </c>
    </row>
    <row r="41" spans="1:5">
      <c r="A41" s="1" t="s">
        <v>1125</v>
      </c>
      <c r="B41" t="s">
        <v>1126</v>
      </c>
      <c r="C41">
        <v>570000</v>
      </c>
      <c r="D41">
        <f t="shared" si="0"/>
        <v>57</v>
      </c>
      <c r="E41">
        <f t="shared" si="1"/>
        <v>57</v>
      </c>
    </row>
    <row r="42" spans="1:5">
      <c r="A42" s="1" t="s">
        <v>1129</v>
      </c>
      <c r="B42" t="s">
        <v>1130</v>
      </c>
      <c r="C42">
        <v>1063378</v>
      </c>
      <c r="D42">
        <f t="shared" si="0"/>
        <v>106.3378</v>
      </c>
      <c r="E42">
        <f t="shared" si="1"/>
        <v>106</v>
      </c>
    </row>
    <row r="43" spans="1:5">
      <c r="A43" s="1" t="s">
        <v>1133</v>
      </c>
      <c r="B43" t="s">
        <v>1134</v>
      </c>
      <c r="C43">
        <v>850000</v>
      </c>
      <c r="D43">
        <f t="shared" si="0"/>
        <v>85</v>
      </c>
      <c r="E43">
        <f t="shared" si="1"/>
        <v>85</v>
      </c>
    </row>
    <row r="44" spans="1:5">
      <c r="A44" s="1" t="s">
        <v>1139</v>
      </c>
      <c r="B44" t="s">
        <v>1140</v>
      </c>
      <c r="C44">
        <v>7000</v>
      </c>
      <c r="D44">
        <f t="shared" si="0"/>
        <v>0.7</v>
      </c>
      <c r="E44">
        <f t="shared" si="1"/>
        <v>1</v>
      </c>
    </row>
    <row r="45" spans="1:5">
      <c r="A45" s="1" t="s">
        <v>1147</v>
      </c>
      <c r="B45" t="s">
        <v>1148</v>
      </c>
      <c r="C45">
        <v>40000</v>
      </c>
      <c r="D45">
        <f t="shared" si="0"/>
        <v>4</v>
      </c>
      <c r="E45">
        <f t="shared" si="1"/>
        <v>4</v>
      </c>
    </row>
    <row r="46" spans="1:5">
      <c r="A46" s="1" t="s">
        <v>1149</v>
      </c>
      <c r="B46" t="s">
        <v>1150</v>
      </c>
      <c r="C46">
        <v>1040000</v>
      </c>
      <c r="D46">
        <f t="shared" si="0"/>
        <v>104</v>
      </c>
      <c r="E46">
        <f t="shared" si="1"/>
        <v>104</v>
      </c>
    </row>
    <row r="47" spans="1:5">
      <c r="A47" s="1" t="s">
        <v>1153</v>
      </c>
      <c r="B47" t="s">
        <v>1154</v>
      </c>
      <c r="C47">
        <v>270000</v>
      </c>
      <c r="D47">
        <f t="shared" si="0"/>
        <v>27</v>
      </c>
      <c r="E47">
        <f t="shared" si="1"/>
        <v>27</v>
      </c>
    </row>
    <row r="48" spans="1:5">
      <c r="A48" s="1" t="s">
        <v>1185</v>
      </c>
      <c r="B48" t="s">
        <v>1186</v>
      </c>
      <c r="C48">
        <v>50000</v>
      </c>
      <c r="D48">
        <f t="shared" si="0"/>
        <v>5</v>
      </c>
      <c r="E48">
        <f t="shared" si="1"/>
        <v>5</v>
      </c>
    </row>
    <row r="49" spans="1:5">
      <c r="A49" s="1" t="s">
        <v>1187</v>
      </c>
      <c r="B49" t="s">
        <v>1188</v>
      </c>
      <c r="C49">
        <v>3160000</v>
      </c>
      <c r="D49">
        <f t="shared" si="0"/>
        <v>316</v>
      </c>
      <c r="E49">
        <f t="shared" si="1"/>
        <v>316</v>
      </c>
    </row>
    <row r="50" spans="1:5">
      <c r="A50" s="1" t="s">
        <v>1191</v>
      </c>
      <c r="B50" t="s">
        <v>1192</v>
      </c>
      <c r="C50">
        <v>40000</v>
      </c>
      <c r="D50">
        <f t="shared" si="0"/>
        <v>4</v>
      </c>
      <c r="E50">
        <f t="shared" si="1"/>
        <v>4</v>
      </c>
    </row>
    <row r="51" spans="1:5">
      <c r="A51" s="1" t="s">
        <v>1197</v>
      </c>
      <c r="B51" t="s">
        <v>1198</v>
      </c>
      <c r="C51">
        <v>90000</v>
      </c>
      <c r="D51">
        <f t="shared" si="0"/>
        <v>9</v>
      </c>
      <c r="E51">
        <f t="shared" si="1"/>
        <v>9</v>
      </c>
    </row>
    <row r="52" spans="1:5">
      <c r="A52" s="1" t="s">
        <v>1199</v>
      </c>
      <c r="B52" t="s">
        <v>1200</v>
      </c>
      <c r="C52">
        <v>1750000</v>
      </c>
      <c r="D52">
        <f t="shared" si="0"/>
        <v>175</v>
      </c>
      <c r="E52">
        <f t="shared" si="1"/>
        <v>175</v>
      </c>
    </row>
    <row r="53" spans="1:5">
      <c r="A53" s="1" t="s">
        <v>1209</v>
      </c>
      <c r="B53" t="s">
        <v>1210</v>
      </c>
      <c r="C53">
        <v>2000</v>
      </c>
      <c r="D53">
        <f t="shared" si="0"/>
        <v>0.2</v>
      </c>
      <c r="E53">
        <f t="shared" si="1"/>
        <v>0</v>
      </c>
    </row>
    <row r="54" spans="1:5">
      <c r="A54" s="1" t="s">
        <v>1211</v>
      </c>
      <c r="B54" t="s">
        <v>1212</v>
      </c>
      <c r="C54">
        <v>23000</v>
      </c>
      <c r="D54">
        <f t="shared" si="0"/>
        <v>2.3</v>
      </c>
      <c r="E54">
        <f t="shared" si="1"/>
        <v>2</v>
      </c>
    </row>
    <row r="55" spans="1:5">
      <c r="A55" s="1" t="s">
        <v>1217</v>
      </c>
      <c r="B55" t="s">
        <v>1218</v>
      </c>
      <c r="C55">
        <v>6292237</v>
      </c>
      <c r="D55">
        <f t="shared" si="0"/>
        <v>629.2237</v>
      </c>
      <c r="E55">
        <f t="shared" si="1"/>
        <v>629</v>
      </c>
    </row>
    <row r="56" spans="1:5">
      <c r="A56" s="1" t="s">
        <v>1249</v>
      </c>
      <c r="B56" t="s">
        <v>1250</v>
      </c>
      <c r="C56">
        <v>1300000</v>
      </c>
      <c r="D56">
        <f t="shared" si="0"/>
        <v>130</v>
      </c>
      <c r="E56">
        <f t="shared" si="1"/>
        <v>130</v>
      </c>
    </row>
    <row r="57" spans="1:5">
      <c r="A57" s="1" t="s">
        <v>1258</v>
      </c>
      <c r="B57" t="s">
        <v>1259</v>
      </c>
      <c r="C57">
        <v>3930000</v>
      </c>
      <c r="D57">
        <f t="shared" si="0"/>
        <v>393</v>
      </c>
      <c r="E57">
        <f t="shared" si="1"/>
        <v>393</v>
      </c>
    </row>
    <row r="58" spans="1:5">
      <c r="A58" s="1" t="s">
        <v>1292</v>
      </c>
      <c r="B58" t="s">
        <v>1293</v>
      </c>
      <c r="C58">
        <v>6525200</v>
      </c>
      <c r="D58">
        <f t="shared" si="0"/>
        <v>652.52</v>
      </c>
      <c r="E58">
        <f t="shared" si="1"/>
        <v>653</v>
      </c>
    </row>
    <row r="59" spans="1:5">
      <c r="A59" s="1" t="s">
        <v>1294</v>
      </c>
      <c r="B59" t="s">
        <v>1295</v>
      </c>
      <c r="C59">
        <v>264000</v>
      </c>
      <c r="D59">
        <f t="shared" si="0"/>
        <v>26.4</v>
      </c>
      <c r="E59">
        <f t="shared" si="1"/>
        <v>26</v>
      </c>
    </row>
    <row r="60" spans="1:5">
      <c r="A60" s="1" t="s">
        <v>1312</v>
      </c>
      <c r="B60" t="s">
        <v>1313</v>
      </c>
      <c r="C60">
        <v>943600</v>
      </c>
      <c r="D60">
        <f t="shared" si="0"/>
        <v>94.36</v>
      </c>
      <c r="E60">
        <f t="shared" si="1"/>
        <v>94</v>
      </c>
    </row>
    <row r="61" spans="1:5">
      <c r="A61" s="1" t="s">
        <v>1314</v>
      </c>
      <c r="B61" t="s">
        <v>1315</v>
      </c>
      <c r="C61">
        <v>17100</v>
      </c>
      <c r="D61">
        <f t="shared" si="0"/>
        <v>1.71</v>
      </c>
      <c r="E61">
        <f t="shared" si="1"/>
        <v>2</v>
      </c>
    </row>
    <row r="62" spans="1:5">
      <c r="A62" s="1" t="s">
        <v>1330</v>
      </c>
      <c r="B62" t="s">
        <v>1331</v>
      </c>
      <c r="C62">
        <v>2451800</v>
      </c>
      <c r="D62">
        <f t="shared" si="0"/>
        <v>245.18</v>
      </c>
      <c r="E62">
        <f t="shared" si="1"/>
        <v>245</v>
      </c>
    </row>
    <row r="63" spans="1:5">
      <c r="A63" s="1" t="s">
        <v>1336</v>
      </c>
      <c r="B63" t="s">
        <v>1337</v>
      </c>
      <c r="C63">
        <v>469620</v>
      </c>
      <c r="D63">
        <f t="shared" si="0"/>
        <v>46.962</v>
      </c>
      <c r="E63">
        <f t="shared" si="1"/>
        <v>47</v>
      </c>
    </row>
    <row r="64" spans="1:5">
      <c r="A64" s="1" t="s">
        <v>1338</v>
      </c>
      <c r="B64" t="s">
        <v>1339</v>
      </c>
      <c r="C64">
        <v>1873320</v>
      </c>
      <c r="D64">
        <f t="shared" si="0"/>
        <v>187.332</v>
      </c>
      <c r="E64">
        <f t="shared" si="1"/>
        <v>187</v>
      </c>
    </row>
    <row r="65" spans="1:5">
      <c r="A65" s="1" t="s">
        <v>1340</v>
      </c>
      <c r="B65" t="s">
        <v>1341</v>
      </c>
      <c r="C65">
        <v>3474660</v>
      </c>
      <c r="D65">
        <f t="shared" si="0"/>
        <v>347.466</v>
      </c>
      <c r="E65">
        <f t="shared" si="1"/>
        <v>347</v>
      </c>
    </row>
    <row r="66" spans="1:5">
      <c r="A66" s="1" t="s">
        <v>1348</v>
      </c>
      <c r="B66" t="s">
        <v>1349</v>
      </c>
      <c r="C66">
        <v>3687797.4</v>
      </c>
      <c r="D66">
        <f t="shared" si="0"/>
        <v>368.77974</v>
      </c>
      <c r="E66">
        <f t="shared" si="1"/>
        <v>369</v>
      </c>
    </row>
    <row r="67" spans="1:5">
      <c r="A67" s="1" t="s">
        <v>1354</v>
      </c>
      <c r="B67" t="s">
        <v>1355</v>
      </c>
      <c r="C67">
        <v>20000</v>
      </c>
      <c r="D67">
        <f t="shared" si="0"/>
        <v>2</v>
      </c>
      <c r="E67">
        <f t="shared" si="1"/>
        <v>2</v>
      </c>
    </row>
    <row r="68" spans="1:5">
      <c r="A68" s="1" t="s">
        <v>1358</v>
      </c>
      <c r="B68" t="s">
        <v>1359</v>
      </c>
      <c r="C68">
        <v>738528</v>
      </c>
      <c r="D68">
        <f t="shared" ref="D68:D83" si="4">C68/10000</f>
        <v>73.8528</v>
      </c>
      <c r="E68">
        <f t="shared" ref="E68:E83" si="5">ROUND(D68,0)</f>
        <v>74</v>
      </c>
    </row>
    <row r="69" spans="1:5">
      <c r="A69" s="1" t="s">
        <v>1385</v>
      </c>
      <c r="B69" t="s">
        <v>1386</v>
      </c>
      <c r="C69">
        <v>1000000</v>
      </c>
      <c r="D69">
        <f t="shared" si="4"/>
        <v>100</v>
      </c>
      <c r="E69">
        <f t="shared" si="5"/>
        <v>100</v>
      </c>
    </row>
    <row r="70" spans="1:5">
      <c r="A70" s="1" t="s">
        <v>1418</v>
      </c>
      <c r="B70" t="s">
        <v>1419</v>
      </c>
      <c r="C70">
        <v>310500</v>
      </c>
      <c r="D70">
        <f t="shared" si="4"/>
        <v>31.05</v>
      </c>
      <c r="E70">
        <f t="shared" si="5"/>
        <v>31</v>
      </c>
    </row>
    <row r="71" spans="1:5">
      <c r="A71" s="1" t="s">
        <v>1592</v>
      </c>
      <c r="B71" t="s">
        <v>1593</v>
      </c>
      <c r="C71">
        <v>1190000</v>
      </c>
      <c r="D71">
        <f t="shared" si="4"/>
        <v>119</v>
      </c>
      <c r="E71">
        <f t="shared" si="5"/>
        <v>119</v>
      </c>
    </row>
    <row r="72" spans="1:5">
      <c r="A72" s="1" t="s">
        <v>1600</v>
      </c>
      <c r="B72" t="s">
        <v>110</v>
      </c>
      <c r="C72">
        <v>1916250</v>
      </c>
      <c r="D72">
        <f t="shared" si="4"/>
        <v>191.625</v>
      </c>
      <c r="E72">
        <f t="shared" si="5"/>
        <v>192</v>
      </c>
    </row>
    <row r="73" spans="1:5">
      <c r="A73" s="1" t="s">
        <v>1606</v>
      </c>
      <c r="B73" t="s">
        <v>1607</v>
      </c>
      <c r="C73">
        <v>54925</v>
      </c>
      <c r="D73">
        <f t="shared" si="4"/>
        <v>5.4925</v>
      </c>
      <c r="E73">
        <f t="shared" si="5"/>
        <v>5</v>
      </c>
    </row>
    <row r="74" spans="1:5">
      <c r="A74" s="1" t="s">
        <v>1630</v>
      </c>
      <c r="B74" t="s">
        <v>1631</v>
      </c>
      <c r="C74">
        <v>2565952.8</v>
      </c>
      <c r="D74">
        <f t="shared" si="4"/>
        <v>256.59528</v>
      </c>
      <c r="E74">
        <f t="shared" si="5"/>
        <v>257</v>
      </c>
    </row>
    <row r="75" spans="1:5">
      <c r="A75" s="1" t="s">
        <v>1638</v>
      </c>
      <c r="B75" t="s">
        <v>1639</v>
      </c>
      <c r="C75">
        <v>600000</v>
      </c>
      <c r="D75">
        <f t="shared" si="4"/>
        <v>60</v>
      </c>
      <c r="E75">
        <f t="shared" si="5"/>
        <v>60</v>
      </c>
    </row>
    <row r="76" spans="1:5">
      <c r="A76" s="1" t="s">
        <v>1642</v>
      </c>
      <c r="B76" t="s">
        <v>1643</v>
      </c>
      <c r="C76">
        <v>9373</v>
      </c>
      <c r="D76">
        <f t="shared" si="4"/>
        <v>0.9373</v>
      </c>
      <c r="E76">
        <f t="shared" si="5"/>
        <v>1</v>
      </c>
    </row>
    <row r="77" spans="1:5">
      <c r="A77" s="1" t="s">
        <v>1657</v>
      </c>
      <c r="B77" t="s">
        <v>1658</v>
      </c>
      <c r="C77">
        <v>387660</v>
      </c>
      <c r="D77">
        <f t="shared" si="4"/>
        <v>38.766</v>
      </c>
      <c r="E77">
        <f t="shared" si="5"/>
        <v>39</v>
      </c>
    </row>
    <row r="78" spans="1:5">
      <c r="A78" s="1" t="s">
        <v>1681</v>
      </c>
      <c r="B78" t="s">
        <v>1682</v>
      </c>
      <c r="C78">
        <v>133690.74</v>
      </c>
      <c r="D78">
        <f t="shared" si="4"/>
        <v>13.369074</v>
      </c>
      <c r="E78">
        <f t="shared" si="5"/>
        <v>13</v>
      </c>
    </row>
    <row r="79" spans="1:5">
      <c r="A79" s="1" t="s">
        <v>1780</v>
      </c>
      <c r="B79" t="s">
        <v>1781</v>
      </c>
      <c r="C79">
        <v>402137.7</v>
      </c>
      <c r="D79">
        <f t="shared" si="4"/>
        <v>40.21377</v>
      </c>
      <c r="E79">
        <f t="shared" si="5"/>
        <v>40</v>
      </c>
    </row>
    <row r="80" spans="1:5">
      <c r="A80" s="1" t="s">
        <v>1798</v>
      </c>
      <c r="B80" t="s">
        <v>1799</v>
      </c>
      <c r="C80">
        <v>2750000</v>
      </c>
      <c r="D80">
        <f t="shared" si="4"/>
        <v>275</v>
      </c>
      <c r="E80">
        <f t="shared" si="5"/>
        <v>275</v>
      </c>
    </row>
    <row r="81" spans="1:5">
      <c r="A81" s="1" t="s">
        <v>2238</v>
      </c>
      <c r="B81" t="s">
        <v>2239</v>
      </c>
      <c r="C81">
        <v>4163520</v>
      </c>
      <c r="D81">
        <f t="shared" si="4"/>
        <v>416.352</v>
      </c>
      <c r="E81">
        <f t="shared" si="5"/>
        <v>416</v>
      </c>
    </row>
    <row r="82" spans="1:5">
      <c r="A82" s="1" t="s">
        <v>2242</v>
      </c>
      <c r="B82" t="s">
        <v>2243</v>
      </c>
      <c r="C82">
        <v>2543500</v>
      </c>
      <c r="D82">
        <f t="shared" si="4"/>
        <v>254.35</v>
      </c>
      <c r="E82">
        <f t="shared" si="5"/>
        <v>254</v>
      </c>
    </row>
    <row r="83" spans="1:5">
      <c r="A83" s="1" t="s">
        <v>2360</v>
      </c>
      <c r="B83" t="s">
        <v>2361</v>
      </c>
      <c r="C83">
        <v>200000</v>
      </c>
      <c r="D83">
        <f t="shared" si="4"/>
        <v>20</v>
      </c>
      <c r="E83">
        <f t="shared" si="5"/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 </vt:lpstr>
      <vt:lpstr>镇一般预算收入 </vt:lpstr>
      <vt:lpstr>镇一般预算支出-功能</vt:lpstr>
      <vt:lpstr>镇一般预算支出-经济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dcterms:created xsi:type="dcterms:W3CDTF">2020-12-31T03:23:00Z</dcterms:created>
  <cp:lastPrinted>2022-11-16T05:39:00Z</cp:lastPrinted>
  <dcterms:modified xsi:type="dcterms:W3CDTF">2022-11-23T01:53:47Z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92F7FB9C329641B4BB656C9975BF8C63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eyJoZGlkIjoiNDE4YjEzYWM4YTY1YTc1ZjQ3NmExMjQ2NTg3YmQ2MmYifQ==</vt:lpwstr>
  </property>
</Properties>
</file>