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5320" windowHeight="13050"/>
  </bookViews>
  <sheets>
    <sheet name="分配表" sheetId="5" r:id="rId1"/>
  </sheets>
  <definedNames>
    <definedName name="_xlnm.Print_Area" localSheetId="0">分配表!$A$1:$P$16</definedName>
    <definedName name="_xlnm.Print_Titles" localSheetId="0">分配表!$4:$6</definedName>
  </definedNames>
  <calcPr calcId="145621"/>
</workbook>
</file>

<file path=xl/calcChain.xml><?xml version="1.0" encoding="utf-8"?>
<calcChain xmlns="http://schemas.openxmlformats.org/spreadsheetml/2006/main">
  <c r="O8" i="5" l="1"/>
  <c r="N7" i="5"/>
  <c r="D7" i="5"/>
  <c r="G7" i="5"/>
  <c r="H7" i="5"/>
  <c r="I7" i="5"/>
  <c r="J7" i="5"/>
  <c r="K7" i="5"/>
  <c r="L7" i="5"/>
  <c r="M7" i="5"/>
  <c r="C7" i="5"/>
  <c r="J8" i="5"/>
  <c r="K8" i="5" s="1"/>
  <c r="J10" i="5"/>
  <c r="K10" i="5" s="1"/>
  <c r="J11" i="5"/>
  <c r="K11" i="5" s="1"/>
  <c r="J12" i="5"/>
  <c r="K12" i="5" s="1"/>
  <c r="J13" i="5"/>
  <c r="K13" i="5" s="1"/>
  <c r="J14" i="5"/>
  <c r="K14" i="5" s="1"/>
  <c r="J15" i="5"/>
  <c r="K15" i="5" s="1"/>
  <c r="I8" i="5"/>
  <c r="I10" i="5"/>
  <c r="I11" i="5"/>
  <c r="I12" i="5"/>
  <c r="I13" i="5"/>
  <c r="I14" i="5"/>
  <c r="I15" i="5"/>
  <c r="H8" i="5"/>
  <c r="H10" i="5"/>
  <c r="H11" i="5"/>
  <c r="H12" i="5"/>
  <c r="H13" i="5"/>
  <c r="H14" i="5"/>
  <c r="H15" i="5"/>
  <c r="G8" i="5"/>
  <c r="G10" i="5"/>
  <c r="G11" i="5"/>
  <c r="G12" i="5"/>
  <c r="G13" i="5"/>
  <c r="G14" i="5"/>
  <c r="G15" i="5"/>
  <c r="O14" i="5" l="1"/>
  <c r="O12" i="5"/>
  <c r="O10" i="5"/>
  <c r="O9" i="5"/>
  <c r="L15" i="5"/>
  <c r="L14" i="5"/>
  <c r="L13" i="5"/>
  <c r="L12" i="5"/>
  <c r="L11" i="5"/>
  <c r="L10" i="5"/>
  <c r="L8" i="5"/>
  <c r="O15" i="5"/>
  <c r="O13" i="5"/>
  <c r="O11" i="5"/>
  <c r="G16" i="5"/>
  <c r="H16" i="5" s="1"/>
  <c r="J16" i="5"/>
  <c r="O7" i="5" l="1"/>
  <c r="I16" i="5"/>
  <c r="O16" i="5"/>
  <c r="K16" i="5"/>
  <c r="L16" i="5" s="1"/>
</calcChain>
</file>

<file path=xl/sharedStrings.xml><?xml version="1.0" encoding="utf-8"?>
<sst xmlns="http://schemas.openxmlformats.org/spreadsheetml/2006/main" count="42" uniqueCount="39">
  <si>
    <t>序号</t>
  </si>
  <si>
    <t>总面积</t>
  </si>
  <si>
    <t>其中：</t>
  </si>
  <si>
    <t>补偿标准</t>
  </si>
  <si>
    <t>一般区域补偿资金</t>
  </si>
  <si>
    <t>特殊区域补偿资金（增量）</t>
  </si>
  <si>
    <t>备注</t>
  </si>
  <si>
    <t>一般
区域</t>
  </si>
  <si>
    <t>特殊
区域
（增量）</t>
  </si>
  <si>
    <t>应下达
资金</t>
  </si>
  <si>
    <t>损失性
补偿</t>
  </si>
  <si>
    <t>管护
经费</t>
  </si>
  <si>
    <t>蓬江区</t>
  </si>
  <si>
    <t>江海区</t>
  </si>
  <si>
    <t>新会区</t>
  </si>
  <si>
    <t>台山市</t>
  </si>
  <si>
    <t>开平市</t>
  </si>
  <si>
    <t>恩平市</t>
  </si>
  <si>
    <t>鹤山市</t>
  </si>
  <si>
    <t>四</t>
  </si>
  <si>
    <t>五</t>
  </si>
  <si>
    <t>六</t>
  </si>
  <si>
    <t>一</t>
    <phoneticPr fontId="3" type="noConversion"/>
  </si>
  <si>
    <t>二</t>
    <phoneticPr fontId="3" type="noConversion"/>
  </si>
  <si>
    <t>七</t>
    <phoneticPr fontId="3" type="noConversion"/>
  </si>
  <si>
    <t>八</t>
    <phoneticPr fontId="3" type="noConversion"/>
  </si>
  <si>
    <t>已安排中央财政资金</t>
    <phoneticPr fontId="3" type="noConversion"/>
  </si>
  <si>
    <t>本次安排资金</t>
    <phoneticPr fontId="3" type="noConversion"/>
  </si>
  <si>
    <t>地级市管理经费</t>
    <phoneticPr fontId="3" type="noConversion"/>
  </si>
  <si>
    <t>单位：万亩、元/亩、万元</t>
    <phoneticPr fontId="3" type="noConversion"/>
  </si>
  <si>
    <t>市本级</t>
    <phoneticPr fontId="3" type="noConversion"/>
  </si>
  <si>
    <t>市自然资源局</t>
    <phoneticPr fontId="3" type="noConversion"/>
  </si>
  <si>
    <t>江门市合计</t>
    <phoneticPr fontId="3" type="noConversion"/>
  </si>
  <si>
    <t>三</t>
    <phoneticPr fontId="3" type="noConversion"/>
  </si>
  <si>
    <t>特殊
区域</t>
    <phoneticPr fontId="3" type="noConversion"/>
  </si>
  <si>
    <t>附件2</t>
    <phoneticPr fontId="3" type="noConversion"/>
  </si>
  <si>
    <r>
      <t>单</t>
    </r>
    <r>
      <rPr>
        <b/>
        <sz val="14"/>
        <color indexed="8"/>
        <rFont val="Times New Roman"/>
        <family val="1"/>
      </rPr>
      <t xml:space="preserve">  </t>
    </r>
    <r>
      <rPr>
        <b/>
        <sz val="14"/>
        <color indexed="8"/>
        <rFont val="仿宋_GB2312"/>
        <family val="3"/>
        <charset val="134"/>
      </rPr>
      <t>位</t>
    </r>
  </si>
  <si>
    <t>提前下达2021年省财政省级以上生态公益林效益补偿资金明细表及任务清单</t>
    <phoneticPr fontId="3" type="noConversion"/>
  </si>
  <si>
    <t>地级市管理经费51.31万元，市属国有林场省级以上生态公益林效益补偿资金1957.24万元。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</si>
</sst>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宋体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4"/>
      <color theme="1"/>
      <name val="仿宋_GB2312"/>
      <family val="3"/>
      <charset val="134"/>
    </font>
    <font>
      <sz val="12"/>
      <color theme="1"/>
      <name val="Times New Roman"/>
      <family val="1"/>
    </font>
    <font>
      <b/>
      <sz val="20"/>
      <color theme="1"/>
      <name val="宋体"/>
      <family val="3"/>
      <charset val="134"/>
    </font>
    <font>
      <sz val="8"/>
      <color theme="1"/>
      <name val="Times New Roman"/>
      <family val="1"/>
    </font>
    <font>
      <sz val="18"/>
      <color theme="1"/>
      <name val="Times New Roman"/>
      <family val="1"/>
    </font>
    <font>
      <b/>
      <sz val="14"/>
      <color theme="1"/>
      <name val="仿宋_GB2312"/>
      <family val="3"/>
      <charset val="134"/>
    </font>
    <font>
      <b/>
      <sz val="14"/>
      <color indexed="8"/>
      <name val="Times New Roman"/>
      <family val="1"/>
    </font>
    <font>
      <b/>
      <sz val="14"/>
      <color indexed="8"/>
      <name val="仿宋_GB2312"/>
      <family val="3"/>
      <charset val="134"/>
    </font>
    <font>
      <b/>
      <sz val="14"/>
      <name val="仿宋_GB2312"/>
      <family val="3"/>
      <charset val="134"/>
    </font>
    <font>
      <b/>
      <sz val="12"/>
      <color theme="1"/>
      <name val="宋体"/>
      <family val="3"/>
      <charset val="134"/>
    </font>
    <font>
      <b/>
      <sz val="14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11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 wrapText="1"/>
    </xf>
    <xf numFmtId="0" fontId="12" fillId="0" borderId="0" xfId="0" applyNumberFormat="1" applyFont="1" applyAlignment="1">
      <alignment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5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8"/>
  <sheetViews>
    <sheetView tabSelected="1" zoomScaleNormal="100" zoomScaleSheetLayoutView="100" workbookViewId="0">
      <pane ySplit="6" topLeftCell="A7" activePane="bottomLeft" state="frozen"/>
      <selection pane="bottomLeft" activeCell="C16" sqref="C16"/>
    </sheetView>
  </sheetViews>
  <sheetFormatPr defaultColWidth="8.75" defaultRowHeight="15.75"/>
  <cols>
    <col min="1" max="1" width="4.875" style="6" customWidth="1"/>
    <col min="2" max="2" width="16.25" style="3" customWidth="1"/>
    <col min="3" max="3" width="9.875" style="3" customWidth="1"/>
    <col min="4" max="4" width="10.375" style="3" customWidth="1"/>
    <col min="5" max="5" width="6.25" style="3" customWidth="1"/>
    <col min="6" max="6" width="12.25" style="3" customWidth="1"/>
    <col min="7" max="7" width="10" style="3" customWidth="1"/>
    <col min="8" max="8" width="10.75" style="3" customWidth="1"/>
    <col min="9" max="9" width="10.625" style="3" customWidth="1"/>
    <col min="10" max="10" width="10.75" style="3" customWidth="1"/>
    <col min="11" max="11" width="10.5" style="3" customWidth="1"/>
    <col min="12" max="12" width="13.25" style="3" customWidth="1"/>
    <col min="13" max="13" width="12.25" style="3" customWidth="1"/>
    <col min="14" max="14" width="12.125" style="3" customWidth="1"/>
    <col min="15" max="15" width="12.5" style="3" customWidth="1"/>
    <col min="16" max="16" width="16.875" style="3" customWidth="1"/>
    <col min="17" max="17" width="10.5" style="4" bestFit="1" customWidth="1"/>
    <col min="18" max="255" width="8.75" style="4"/>
    <col min="256" max="16384" width="8.75" style="5"/>
  </cols>
  <sheetData>
    <row r="1" spans="1:16" ht="33" customHeight="1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30.75" customHeight="1">
      <c r="A2" s="22" t="s">
        <v>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23.25">
      <c r="B3" s="7"/>
      <c r="C3" s="8"/>
      <c r="D3" s="8"/>
      <c r="E3" s="8"/>
      <c r="F3" s="8"/>
      <c r="G3" s="8"/>
      <c r="M3" s="28" t="s">
        <v>29</v>
      </c>
      <c r="N3" s="28"/>
      <c r="O3" s="28"/>
      <c r="P3" s="28"/>
    </row>
    <row r="4" spans="1:16" ht="27.75" customHeight="1">
      <c r="A4" s="21" t="s">
        <v>0</v>
      </c>
      <c r="B4" s="21" t="s">
        <v>36</v>
      </c>
      <c r="C4" s="21" t="s">
        <v>1</v>
      </c>
      <c r="D4" s="14" t="s">
        <v>2</v>
      </c>
      <c r="E4" s="21" t="s">
        <v>3</v>
      </c>
      <c r="F4" s="21"/>
      <c r="G4" s="21" t="s">
        <v>4</v>
      </c>
      <c r="H4" s="21"/>
      <c r="I4" s="21"/>
      <c r="J4" s="23" t="s">
        <v>5</v>
      </c>
      <c r="K4" s="23"/>
      <c r="L4" s="23"/>
      <c r="M4" s="23" t="s">
        <v>28</v>
      </c>
      <c r="N4" s="21" t="s">
        <v>26</v>
      </c>
      <c r="O4" s="21" t="s">
        <v>27</v>
      </c>
      <c r="P4" s="25" t="s">
        <v>6</v>
      </c>
    </row>
    <row r="5" spans="1:16" ht="29.25" customHeight="1">
      <c r="A5" s="21"/>
      <c r="B5" s="21"/>
      <c r="C5" s="21"/>
      <c r="D5" s="21" t="s">
        <v>34</v>
      </c>
      <c r="E5" s="21" t="s">
        <v>7</v>
      </c>
      <c r="F5" s="19" t="s">
        <v>8</v>
      </c>
      <c r="G5" s="21" t="s">
        <v>9</v>
      </c>
      <c r="H5" s="21" t="s">
        <v>10</v>
      </c>
      <c r="I5" s="27" t="s">
        <v>11</v>
      </c>
      <c r="J5" s="23" t="s">
        <v>9</v>
      </c>
      <c r="K5" s="23" t="s">
        <v>10</v>
      </c>
      <c r="L5" s="23" t="s">
        <v>11</v>
      </c>
      <c r="M5" s="23"/>
      <c r="N5" s="21"/>
      <c r="O5" s="21"/>
      <c r="P5" s="25"/>
    </row>
    <row r="6" spans="1:16" ht="29.25" customHeight="1">
      <c r="A6" s="21"/>
      <c r="B6" s="24"/>
      <c r="C6" s="21"/>
      <c r="D6" s="21"/>
      <c r="E6" s="21"/>
      <c r="F6" s="20"/>
      <c r="G6" s="21"/>
      <c r="H6" s="21"/>
      <c r="I6" s="27"/>
      <c r="J6" s="23"/>
      <c r="K6" s="23"/>
      <c r="L6" s="23"/>
      <c r="M6" s="23"/>
      <c r="N6" s="21"/>
      <c r="O6" s="21"/>
      <c r="P6" s="26"/>
    </row>
    <row r="7" spans="1:16" s="10" customFormat="1" ht="26.25" customHeight="1">
      <c r="A7" s="1"/>
      <c r="B7" s="1" t="s">
        <v>32</v>
      </c>
      <c r="C7" s="1">
        <f>C8+SUM(C10:C16)</f>
        <v>244.31</v>
      </c>
      <c r="D7" s="1">
        <f t="shared" ref="D7:O7" si="0">D8+SUM(D10:D16)</f>
        <v>169.33</v>
      </c>
      <c r="E7" s="1">
        <v>36</v>
      </c>
      <c r="F7" s="1">
        <v>10.9</v>
      </c>
      <c r="G7" s="1">
        <f t="shared" si="0"/>
        <v>8531.31</v>
      </c>
      <c r="H7" s="1">
        <f t="shared" si="0"/>
        <v>7036.13</v>
      </c>
      <c r="I7" s="1">
        <f t="shared" si="0"/>
        <v>1495.1799999999996</v>
      </c>
      <c r="J7" s="1">
        <f t="shared" si="0"/>
        <v>1790.32</v>
      </c>
      <c r="K7" s="1">
        <f t="shared" si="0"/>
        <v>1476.5500000000002</v>
      </c>
      <c r="L7" s="1">
        <f t="shared" si="0"/>
        <v>313.7700000000001</v>
      </c>
      <c r="M7" s="1">
        <f t="shared" si="0"/>
        <v>51.31</v>
      </c>
      <c r="N7" s="1">
        <f>N8+SUM(N10:N16)</f>
        <v>1060.1799999999998</v>
      </c>
      <c r="O7" s="1">
        <f t="shared" si="0"/>
        <v>9312.76</v>
      </c>
      <c r="P7" s="9"/>
    </row>
    <row r="8" spans="1:16" s="10" customFormat="1" ht="43.5" customHeight="1">
      <c r="A8" s="2" t="s">
        <v>22</v>
      </c>
      <c r="B8" s="2" t="s">
        <v>30</v>
      </c>
      <c r="C8" s="2">
        <v>47.41</v>
      </c>
      <c r="D8" s="2">
        <v>45.66</v>
      </c>
      <c r="E8" s="2">
        <v>36</v>
      </c>
      <c r="F8" s="2">
        <v>10.9</v>
      </c>
      <c r="G8" s="2">
        <f t="shared" ref="G8:G16" si="1">ROUND(C8*E8*0.97,2)</f>
        <v>1655.56</v>
      </c>
      <c r="H8" s="2">
        <f t="shared" ref="H8:H16" si="2">ROUND(G8*0.8/0.97,2)</f>
        <v>1365.41</v>
      </c>
      <c r="I8" s="2">
        <f t="shared" ref="I8:I16" si="3">G8-H8</f>
        <v>290.14999999999986</v>
      </c>
      <c r="J8" s="2">
        <f t="shared" ref="J8:J15" si="4">ROUND(D8*F8*0.97,2)</f>
        <v>482.76</v>
      </c>
      <c r="K8" s="2">
        <f t="shared" ref="K8:K15" si="5">ROUND(J8*0.8/0.97,2)</f>
        <v>398.15</v>
      </c>
      <c r="L8" s="2">
        <f t="shared" ref="L8:L15" si="6">J8-K8</f>
        <v>84.610000000000014</v>
      </c>
      <c r="M8" s="2">
        <v>51.31</v>
      </c>
      <c r="N8" s="2">
        <v>181.08</v>
      </c>
      <c r="O8" s="2">
        <f>G8+J8+M8-N8</f>
        <v>2008.5499999999997</v>
      </c>
      <c r="P8" s="17"/>
    </row>
    <row r="9" spans="1:16" s="12" customFormat="1" ht="61.5" customHeight="1">
      <c r="A9" s="2"/>
      <c r="B9" s="2" t="s">
        <v>31</v>
      </c>
      <c r="C9" s="2"/>
      <c r="D9" s="2"/>
      <c r="E9" s="11"/>
      <c r="F9" s="11"/>
      <c r="G9" s="2">
        <v>1655.56</v>
      </c>
      <c r="H9" s="2">
        <v>1365.41</v>
      </c>
      <c r="I9" s="2">
        <v>290.14999999999986</v>
      </c>
      <c r="J9" s="2">
        <v>482.76</v>
      </c>
      <c r="K9" s="2">
        <v>398.15</v>
      </c>
      <c r="L9" s="2">
        <v>84.610000000000014</v>
      </c>
      <c r="M9" s="2">
        <v>51.31</v>
      </c>
      <c r="N9" s="2">
        <v>181.08</v>
      </c>
      <c r="O9" s="2">
        <f t="shared" ref="O9:O15" si="7">G9+J9+M9-N9</f>
        <v>2008.5499999999997</v>
      </c>
      <c r="P9" s="16" t="s">
        <v>38</v>
      </c>
    </row>
    <row r="10" spans="1:16" s="10" customFormat="1" ht="35.25" customHeight="1">
      <c r="A10" s="2" t="s">
        <v>23</v>
      </c>
      <c r="B10" s="2" t="s">
        <v>12</v>
      </c>
      <c r="C10" s="2">
        <v>4.29</v>
      </c>
      <c r="D10" s="15">
        <v>1.37</v>
      </c>
      <c r="E10" s="2">
        <v>36</v>
      </c>
      <c r="F10" s="2">
        <v>10.9</v>
      </c>
      <c r="G10" s="2">
        <f t="shared" si="1"/>
        <v>149.81</v>
      </c>
      <c r="H10" s="2">
        <f t="shared" si="2"/>
        <v>123.55</v>
      </c>
      <c r="I10" s="2">
        <f t="shared" si="3"/>
        <v>26.260000000000005</v>
      </c>
      <c r="J10" s="2">
        <f t="shared" si="4"/>
        <v>14.49</v>
      </c>
      <c r="K10" s="2">
        <f t="shared" si="5"/>
        <v>11.95</v>
      </c>
      <c r="L10" s="2">
        <f t="shared" si="6"/>
        <v>2.5400000000000009</v>
      </c>
      <c r="M10" s="2"/>
      <c r="N10" s="2">
        <v>0</v>
      </c>
      <c r="O10" s="2">
        <f t="shared" si="7"/>
        <v>164.3</v>
      </c>
      <c r="P10" s="9"/>
    </row>
    <row r="11" spans="1:16" s="10" customFormat="1" ht="35.25" customHeight="1">
      <c r="A11" s="2" t="s">
        <v>33</v>
      </c>
      <c r="B11" s="2" t="s">
        <v>13</v>
      </c>
      <c r="C11" s="2">
        <v>0.75</v>
      </c>
      <c r="D11" s="15">
        <v>0.15</v>
      </c>
      <c r="E11" s="2">
        <v>36</v>
      </c>
      <c r="F11" s="2">
        <v>10.9</v>
      </c>
      <c r="G11" s="2">
        <f t="shared" si="1"/>
        <v>26.19</v>
      </c>
      <c r="H11" s="2">
        <f t="shared" si="2"/>
        <v>21.6</v>
      </c>
      <c r="I11" s="2">
        <f t="shared" si="3"/>
        <v>4.59</v>
      </c>
      <c r="J11" s="2">
        <f t="shared" si="4"/>
        <v>1.59</v>
      </c>
      <c r="K11" s="2">
        <f t="shared" si="5"/>
        <v>1.31</v>
      </c>
      <c r="L11" s="2">
        <f t="shared" si="6"/>
        <v>0.28000000000000003</v>
      </c>
      <c r="M11" s="2"/>
      <c r="N11" s="2">
        <v>11.68</v>
      </c>
      <c r="O11" s="2">
        <f t="shared" si="7"/>
        <v>16.100000000000001</v>
      </c>
      <c r="P11" s="9"/>
    </row>
    <row r="12" spans="1:16" s="10" customFormat="1" ht="31.5" customHeight="1">
      <c r="A12" s="2" t="s">
        <v>19</v>
      </c>
      <c r="B12" s="2" t="s">
        <v>14</v>
      </c>
      <c r="C12" s="2">
        <v>24.5</v>
      </c>
      <c r="D12" s="15">
        <v>15.47</v>
      </c>
      <c r="E12" s="2">
        <v>36</v>
      </c>
      <c r="F12" s="2">
        <v>10.9</v>
      </c>
      <c r="G12" s="2">
        <f t="shared" si="1"/>
        <v>855.54</v>
      </c>
      <c r="H12" s="2">
        <f t="shared" si="2"/>
        <v>705.6</v>
      </c>
      <c r="I12" s="2">
        <f t="shared" si="3"/>
        <v>149.93999999999994</v>
      </c>
      <c r="J12" s="2">
        <f t="shared" si="4"/>
        <v>163.56</v>
      </c>
      <c r="K12" s="2">
        <f t="shared" si="5"/>
        <v>134.88999999999999</v>
      </c>
      <c r="L12" s="2">
        <f t="shared" si="6"/>
        <v>28.670000000000016</v>
      </c>
      <c r="M12" s="2"/>
      <c r="N12" s="2">
        <v>0</v>
      </c>
      <c r="O12" s="2">
        <f t="shared" si="7"/>
        <v>1019.0999999999999</v>
      </c>
      <c r="P12" s="9"/>
    </row>
    <row r="13" spans="1:16" s="10" customFormat="1" ht="35.25" customHeight="1">
      <c r="A13" s="2" t="s">
        <v>20</v>
      </c>
      <c r="B13" s="2" t="s">
        <v>15</v>
      </c>
      <c r="C13" s="2">
        <v>81.7</v>
      </c>
      <c r="D13" s="15">
        <v>54.28</v>
      </c>
      <c r="E13" s="2">
        <v>36</v>
      </c>
      <c r="F13" s="2">
        <v>10.9</v>
      </c>
      <c r="G13" s="2">
        <f t="shared" si="1"/>
        <v>2852.96</v>
      </c>
      <c r="H13" s="2">
        <f t="shared" si="2"/>
        <v>2352.96</v>
      </c>
      <c r="I13" s="2">
        <f t="shared" si="3"/>
        <v>500</v>
      </c>
      <c r="J13" s="2">
        <f t="shared" si="4"/>
        <v>573.9</v>
      </c>
      <c r="K13" s="2">
        <f t="shared" si="5"/>
        <v>473.32</v>
      </c>
      <c r="L13" s="2">
        <f t="shared" si="6"/>
        <v>100.57999999999998</v>
      </c>
      <c r="M13" s="2"/>
      <c r="N13" s="2">
        <v>729.68</v>
      </c>
      <c r="O13" s="2">
        <f t="shared" si="7"/>
        <v>2697.1800000000003</v>
      </c>
      <c r="P13" s="9"/>
    </row>
    <row r="14" spans="1:16" s="10" customFormat="1" ht="35.25" customHeight="1">
      <c r="A14" s="2" t="s">
        <v>21</v>
      </c>
      <c r="B14" s="2" t="s">
        <v>16</v>
      </c>
      <c r="C14" s="2">
        <v>26.78</v>
      </c>
      <c r="D14" s="15">
        <v>9.7799999999999994</v>
      </c>
      <c r="E14" s="2">
        <v>36</v>
      </c>
      <c r="F14" s="2">
        <v>10.9</v>
      </c>
      <c r="G14" s="2">
        <f t="shared" si="1"/>
        <v>935.16</v>
      </c>
      <c r="H14" s="2">
        <f t="shared" si="2"/>
        <v>771.27</v>
      </c>
      <c r="I14" s="2">
        <f t="shared" si="3"/>
        <v>163.89</v>
      </c>
      <c r="J14" s="2">
        <f t="shared" si="4"/>
        <v>103.4</v>
      </c>
      <c r="K14" s="2">
        <f t="shared" si="5"/>
        <v>85.28</v>
      </c>
      <c r="L14" s="2">
        <f t="shared" si="6"/>
        <v>18.120000000000005</v>
      </c>
      <c r="M14" s="2"/>
      <c r="N14" s="2">
        <v>0</v>
      </c>
      <c r="O14" s="2">
        <f t="shared" si="7"/>
        <v>1038.56</v>
      </c>
      <c r="P14" s="9"/>
    </row>
    <row r="15" spans="1:16" s="10" customFormat="1" ht="35.25" customHeight="1">
      <c r="A15" s="2" t="s">
        <v>24</v>
      </c>
      <c r="B15" s="2" t="s">
        <v>17</v>
      </c>
      <c r="C15" s="2">
        <v>33.25</v>
      </c>
      <c r="D15" s="15">
        <v>26.09</v>
      </c>
      <c r="E15" s="2">
        <v>36</v>
      </c>
      <c r="F15" s="2">
        <v>10.9</v>
      </c>
      <c r="G15" s="2">
        <f t="shared" si="1"/>
        <v>1161.0899999999999</v>
      </c>
      <c r="H15" s="2">
        <f t="shared" si="2"/>
        <v>957.6</v>
      </c>
      <c r="I15" s="2">
        <f t="shared" si="3"/>
        <v>203.4899999999999</v>
      </c>
      <c r="J15" s="2">
        <f t="shared" si="4"/>
        <v>275.85000000000002</v>
      </c>
      <c r="K15" s="2">
        <f t="shared" si="5"/>
        <v>227.51</v>
      </c>
      <c r="L15" s="2">
        <f t="shared" si="6"/>
        <v>48.340000000000032</v>
      </c>
      <c r="M15" s="2"/>
      <c r="N15" s="2">
        <v>123.52</v>
      </c>
      <c r="O15" s="2">
        <f t="shared" si="7"/>
        <v>1313.42</v>
      </c>
      <c r="P15" s="9"/>
    </row>
    <row r="16" spans="1:16" s="10" customFormat="1" ht="35.25" customHeight="1">
      <c r="A16" s="2" t="s">
        <v>25</v>
      </c>
      <c r="B16" s="2" t="s">
        <v>18</v>
      </c>
      <c r="C16" s="2">
        <v>25.63</v>
      </c>
      <c r="D16" s="15">
        <v>16.53</v>
      </c>
      <c r="E16" s="2">
        <v>36</v>
      </c>
      <c r="F16" s="2">
        <v>10.9</v>
      </c>
      <c r="G16" s="2">
        <f t="shared" si="1"/>
        <v>895</v>
      </c>
      <c r="H16" s="2">
        <f t="shared" si="2"/>
        <v>738.14</v>
      </c>
      <c r="I16" s="2">
        <f t="shared" si="3"/>
        <v>156.86000000000001</v>
      </c>
      <c r="J16" s="2">
        <f t="shared" ref="J16" si="8">ROUND(D16*F16*0.97,2)</f>
        <v>174.77</v>
      </c>
      <c r="K16" s="2">
        <f t="shared" ref="K16" si="9">ROUND(J16*0.8/0.97,2)</f>
        <v>144.13999999999999</v>
      </c>
      <c r="L16" s="2">
        <f t="shared" ref="L16" si="10">J16-K16</f>
        <v>30.630000000000024</v>
      </c>
      <c r="M16" s="2"/>
      <c r="N16" s="2">
        <v>14.22</v>
      </c>
      <c r="O16" s="2">
        <f t="shared" ref="O16" si="11">G16+J16+M16-N16</f>
        <v>1055.55</v>
      </c>
      <c r="P16" s="9"/>
    </row>
    <row r="25" spans="5:6">
      <c r="E25" s="13"/>
      <c r="F25" s="13"/>
    </row>
    <row r="26" spans="5:6">
      <c r="E26" s="13"/>
      <c r="F26" s="13"/>
    </row>
    <row r="27" spans="5:6">
      <c r="E27" s="13"/>
      <c r="F27" s="13"/>
    </row>
    <row r="28" spans="5:6">
      <c r="E28" s="13"/>
      <c r="F28" s="13"/>
    </row>
    <row r="29" spans="5:6">
      <c r="E29" s="13"/>
      <c r="F29" s="13"/>
    </row>
    <row r="30" spans="5:6">
      <c r="E30" s="13"/>
      <c r="F30" s="13"/>
    </row>
    <row r="31" spans="5:6">
      <c r="E31" s="13"/>
      <c r="F31" s="13"/>
    </row>
    <row r="32" spans="5:6">
      <c r="E32" s="13"/>
      <c r="F32" s="13"/>
    </row>
    <row r="33" spans="5:6">
      <c r="E33" s="13"/>
      <c r="F33" s="13"/>
    </row>
    <row r="34" spans="5:6">
      <c r="E34" s="13"/>
      <c r="F34" s="13"/>
    </row>
    <row r="35" spans="5:6">
      <c r="E35" s="13"/>
      <c r="F35" s="13"/>
    </row>
    <row r="36" spans="5:6">
      <c r="E36" s="13"/>
      <c r="F36" s="13"/>
    </row>
    <row r="37" spans="5:6">
      <c r="E37" s="13"/>
      <c r="F37" s="13"/>
    </row>
    <row r="38" spans="5:6">
      <c r="E38" s="13"/>
      <c r="F38" s="13"/>
    </row>
  </sheetData>
  <mergeCells count="22">
    <mergeCell ref="J5:J6"/>
    <mergeCell ref="M3:P3"/>
    <mergeCell ref="K5:K6"/>
    <mergeCell ref="L5:L6"/>
    <mergeCell ref="M4:M6"/>
    <mergeCell ref="N4:N6"/>
    <mergeCell ref="A1:P1"/>
    <mergeCell ref="F5:F6"/>
    <mergeCell ref="O4:O6"/>
    <mergeCell ref="A2:P2"/>
    <mergeCell ref="E4:F4"/>
    <mergeCell ref="G4:I4"/>
    <mergeCell ref="J4:L4"/>
    <mergeCell ref="A4:A6"/>
    <mergeCell ref="B4:B6"/>
    <mergeCell ref="C4:C6"/>
    <mergeCell ref="D5:D6"/>
    <mergeCell ref="E5:E6"/>
    <mergeCell ref="P4:P6"/>
    <mergeCell ref="G5:G6"/>
    <mergeCell ref="H5:H6"/>
    <mergeCell ref="I5:I6"/>
  </mergeCells>
  <phoneticPr fontId="3" type="noConversion"/>
  <printOptions horizontalCentered="1" verticalCentered="1"/>
  <pageMargins left="0.15748031496062992" right="0" top="0.39370078740157483" bottom="0" header="0.51181102362204722" footer="0.51181102362204722"/>
  <pageSetup paperSize="9" scale="75" firstPageNumber="3" fitToHeight="0" orientation="landscape" useFirstPageNumber="1" r:id="rId1"/>
  <headerFooter scaleWithDoc="0" alignWithMargins="0">
    <evenFooter>&amp;L&amp;"宋体"&amp;12-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分配表</vt:lpstr>
      <vt:lpstr>分配表!Print_Area</vt:lpstr>
      <vt:lpstr>分配表!Print_Titles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ZengF</dc:creator>
  <cp:lastModifiedBy>赵超萍</cp:lastModifiedBy>
  <cp:revision>1</cp:revision>
  <cp:lastPrinted>2021-01-06T04:04:19Z</cp:lastPrinted>
  <dcterms:created xsi:type="dcterms:W3CDTF">2013-11-15T08:06:25Z</dcterms:created>
  <dcterms:modified xsi:type="dcterms:W3CDTF">2021-01-08T09:23:08Z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